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T:\Департамент_по_стратегии\Сотрудники\Website\Analyst kit\"/>
    </mc:Choice>
  </mc:AlternateContent>
  <xr:revisionPtr revIDLastSave="0" documentId="13_ncr:1_{3214A092-42E7-479F-8828-5A5E0530DCFB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Quarter" sheetId="2" r:id="rId1"/>
    <sheet name="Cumulative" sheetId="1" r:id="rId2"/>
  </sheets>
  <calcPr calcId="181029" calcMode="autoNoTable" iterate="1"/>
</workbook>
</file>

<file path=xl/calcChain.xml><?xml version="1.0" encoding="utf-8"?>
<calcChain xmlns="http://schemas.openxmlformats.org/spreadsheetml/2006/main">
  <c r="BH17" i="2" l="1"/>
  <c r="BI17" i="2"/>
  <c r="BJ16" i="2"/>
  <c r="BI16" i="2"/>
  <c r="BH16" i="2"/>
  <c r="BJ162" i="2"/>
  <c r="BJ22" i="2"/>
  <c r="BJ167" i="1"/>
  <c r="BJ23" i="1"/>
  <c r="BJ203" i="2" l="1"/>
  <c r="BJ206" i="2"/>
  <c r="BJ208" i="2" s="1"/>
  <c r="BJ207" i="2"/>
  <c r="BJ193" i="2"/>
  <c r="BJ194" i="2"/>
  <c r="BJ195" i="2"/>
  <c r="BJ196" i="2"/>
  <c r="BJ147" i="2"/>
  <c r="BJ149" i="2"/>
  <c r="BJ151" i="2"/>
  <c r="BJ152" i="2"/>
  <c r="BJ154" i="2"/>
  <c r="BJ165" i="2"/>
  <c r="BJ109" i="2"/>
  <c r="BJ111" i="2"/>
  <c r="BJ110" i="2" s="1"/>
  <c r="BJ112" i="2"/>
  <c r="BJ113" i="2"/>
  <c r="BJ114" i="2"/>
  <c r="BJ116" i="2"/>
  <c r="BJ115" i="2" s="1"/>
  <c r="BJ117" i="2"/>
  <c r="BJ118" i="2"/>
  <c r="BJ119" i="2"/>
  <c r="BJ120" i="2"/>
  <c r="BJ121" i="2"/>
  <c r="BJ122" i="2"/>
  <c r="BJ123" i="2"/>
  <c r="BJ125" i="2"/>
  <c r="BJ74" i="2"/>
  <c r="BJ76" i="2"/>
  <c r="BJ79" i="2" s="1"/>
  <c r="BJ88" i="2" s="1"/>
  <c r="BJ77" i="2"/>
  <c r="BJ78" i="2"/>
  <c r="BJ80" i="2"/>
  <c r="BJ81" i="2"/>
  <c r="BJ82" i="2"/>
  <c r="BJ83" i="2"/>
  <c r="BJ84" i="2"/>
  <c r="BJ87" i="2"/>
  <c r="BJ89" i="2"/>
  <c r="BJ63" i="2"/>
  <c r="BJ64" i="2"/>
  <c r="BJ66" i="2"/>
  <c r="BJ67" i="2"/>
  <c r="BJ68" i="2" s="1"/>
  <c r="BJ45" i="2"/>
  <c r="BJ50" i="2"/>
  <c r="BJ51" i="2"/>
  <c r="BJ53" i="2"/>
  <c r="BJ54" i="2"/>
  <c r="BJ55" i="2"/>
  <c r="BJ56" i="2"/>
  <c r="BJ58" i="2"/>
  <c r="BJ7" i="2"/>
  <c r="BJ8" i="2"/>
  <c r="BJ9" i="2"/>
  <c r="BJ11" i="2"/>
  <c r="BJ12" i="2"/>
  <c r="BJ15" i="2"/>
  <c r="BJ17" i="2"/>
  <c r="BJ18" i="2"/>
  <c r="BJ25" i="2"/>
  <c r="BJ26" i="2"/>
  <c r="BJ28" i="2"/>
  <c r="BJ30" i="2"/>
  <c r="BJ31" i="2"/>
  <c r="BJ35" i="2"/>
  <c r="BJ40" i="2"/>
  <c r="BJ219" i="1"/>
  <c r="BJ214" i="2" s="1"/>
  <c r="BJ221" i="1"/>
  <c r="BJ216" i="2" s="1"/>
  <c r="BJ222" i="1"/>
  <c r="BJ217" i="2" s="1"/>
  <c r="BJ223" i="1"/>
  <c r="BJ218" i="2" s="1"/>
  <c r="BJ225" i="1"/>
  <c r="BJ220" i="2" s="1"/>
  <c r="BJ226" i="1"/>
  <c r="BL226" i="1" s="1"/>
  <c r="BJ227" i="1"/>
  <c r="BJ222" i="2" s="1"/>
  <c r="BJ228" i="1"/>
  <c r="BL228" i="1" s="1"/>
  <c r="BJ229" i="1"/>
  <c r="BJ224" i="2" s="1"/>
  <c r="BJ232" i="1"/>
  <c r="BJ227" i="2" s="1"/>
  <c r="BJ234" i="1"/>
  <c r="BJ229" i="2" s="1"/>
  <c r="BJ208" i="1"/>
  <c r="BJ209" i="1"/>
  <c r="BM209" i="1" s="1"/>
  <c r="BJ211" i="1"/>
  <c r="BJ212" i="1"/>
  <c r="BJ213" i="1"/>
  <c r="BM213" i="1" s="1"/>
  <c r="BJ190" i="1"/>
  <c r="BM190" i="1" s="1"/>
  <c r="BJ195" i="1"/>
  <c r="BJ196" i="1"/>
  <c r="BJ191" i="2" s="1"/>
  <c r="BJ198" i="1"/>
  <c r="BM198" i="1" s="1"/>
  <c r="BJ199" i="1"/>
  <c r="BJ200" i="1"/>
  <c r="BM200" i="1" s="1"/>
  <c r="BJ201" i="1"/>
  <c r="BJ203" i="1"/>
  <c r="BJ198" i="2" s="1"/>
  <c r="BJ152" i="1"/>
  <c r="BJ153" i="1"/>
  <c r="BJ148" i="2" s="1"/>
  <c r="BJ154" i="1"/>
  <c r="BJ156" i="1"/>
  <c r="BJ157" i="1"/>
  <c r="BJ158" i="1"/>
  <c r="BJ159" i="1"/>
  <c r="BL159" i="1" s="1"/>
  <c r="BJ160" i="1"/>
  <c r="BJ155" i="2" s="1"/>
  <c r="BJ161" i="1"/>
  <c r="BJ156" i="2" s="1"/>
  <c r="BJ162" i="1"/>
  <c r="BJ163" i="1"/>
  <c r="BJ158" i="2" s="1"/>
  <c r="BJ170" i="1"/>
  <c r="BJ171" i="1"/>
  <c r="BJ166" i="2" s="1"/>
  <c r="BJ172" i="1"/>
  <c r="BJ173" i="1"/>
  <c r="BJ167" i="2" s="1"/>
  <c r="BJ175" i="1"/>
  <c r="BJ170" i="2" s="1"/>
  <c r="BJ176" i="1"/>
  <c r="BJ171" i="2" s="1"/>
  <c r="BJ180" i="1"/>
  <c r="BJ175" i="2" s="1"/>
  <c r="BJ185" i="1"/>
  <c r="BJ180" i="2" s="1"/>
  <c r="BJ86" i="1"/>
  <c r="BL86" i="1" s="1"/>
  <c r="BJ79" i="1"/>
  <c r="BJ75" i="1"/>
  <c r="BJ68" i="1"/>
  <c r="BL68" i="1" s="1"/>
  <c r="BJ65" i="1"/>
  <c r="BL65" i="1" s="1"/>
  <c r="BJ59" i="1"/>
  <c r="BL59" i="1" s="1"/>
  <c r="BJ29" i="1"/>
  <c r="BL29" i="1" s="1"/>
  <c r="BJ24" i="1"/>
  <c r="BL24" i="1" s="1"/>
  <c r="BL23" i="1"/>
  <c r="BJ10" i="1"/>
  <c r="BL10" i="1" s="1"/>
  <c r="BL177" i="1"/>
  <c r="BM177" i="1"/>
  <c r="BL178" i="1"/>
  <c r="BM178" i="1"/>
  <c r="BL164" i="1"/>
  <c r="BM164" i="1"/>
  <c r="BL165" i="1"/>
  <c r="BM165" i="1"/>
  <c r="BL166" i="1"/>
  <c r="BM166" i="1"/>
  <c r="BL167" i="1"/>
  <c r="BM167" i="1"/>
  <c r="BL84" i="1"/>
  <c r="BM84" i="1"/>
  <c r="BL85" i="1"/>
  <c r="BM85" i="1"/>
  <c r="BL87" i="1"/>
  <c r="BM87" i="1"/>
  <c r="BL56" i="1"/>
  <c r="BM56" i="1"/>
  <c r="BL57" i="1"/>
  <c r="BM57" i="1"/>
  <c r="BL58" i="1"/>
  <c r="BM58" i="1"/>
  <c r="BL32" i="1"/>
  <c r="BM32" i="1"/>
  <c r="BL33" i="1"/>
  <c r="BM33" i="1"/>
  <c r="BL8" i="1"/>
  <c r="BM8" i="1"/>
  <c r="BL9" i="1"/>
  <c r="BM9" i="1"/>
  <c r="BL11" i="1"/>
  <c r="BM11" i="1"/>
  <c r="BL12" i="1"/>
  <c r="BM12" i="1"/>
  <c r="BL13" i="1"/>
  <c r="BM13" i="1"/>
  <c r="BL14" i="1"/>
  <c r="BM14" i="1"/>
  <c r="BL15" i="1"/>
  <c r="BM15" i="1"/>
  <c r="BL16" i="1"/>
  <c r="BM16" i="1"/>
  <c r="BL17" i="1"/>
  <c r="BM17" i="1"/>
  <c r="BL18" i="1"/>
  <c r="BM18" i="1"/>
  <c r="BL19" i="1"/>
  <c r="BM19" i="1"/>
  <c r="BL20" i="1"/>
  <c r="BM20" i="1"/>
  <c r="BL21" i="1"/>
  <c r="BM21" i="1"/>
  <c r="BL22" i="1"/>
  <c r="BM22" i="1"/>
  <c r="BL25" i="1"/>
  <c r="BM25" i="1"/>
  <c r="BL26" i="1"/>
  <c r="BM26" i="1"/>
  <c r="BL27" i="1"/>
  <c r="BM27" i="1"/>
  <c r="BL28" i="1"/>
  <c r="BM28" i="1"/>
  <c r="BL30" i="1"/>
  <c r="BM30" i="1"/>
  <c r="BL31" i="1"/>
  <c r="BM31" i="1"/>
  <c r="BL35" i="1"/>
  <c r="BM35" i="1"/>
  <c r="BL37" i="1"/>
  <c r="BM37" i="1"/>
  <c r="BL40" i="1"/>
  <c r="BM40" i="1"/>
  <c r="BL45" i="1"/>
  <c r="BM45" i="1"/>
  <c r="BL50" i="1"/>
  <c r="BM50" i="1"/>
  <c r="BL51" i="1"/>
  <c r="BM51" i="1"/>
  <c r="BL52" i="1"/>
  <c r="BM52" i="1"/>
  <c r="BL53" i="1"/>
  <c r="BM53" i="1"/>
  <c r="BL54" i="1"/>
  <c r="BM54" i="1"/>
  <c r="BL55" i="1"/>
  <c r="BM55" i="1"/>
  <c r="BL63" i="1"/>
  <c r="BM63" i="1"/>
  <c r="BL64" i="1"/>
  <c r="BM64" i="1"/>
  <c r="BL66" i="1"/>
  <c r="BM66" i="1"/>
  <c r="BL74" i="1"/>
  <c r="BM74" i="1"/>
  <c r="BL76" i="1"/>
  <c r="BM76" i="1"/>
  <c r="BL77" i="1"/>
  <c r="BM77" i="1"/>
  <c r="BL78" i="1"/>
  <c r="BM78" i="1"/>
  <c r="BL80" i="1"/>
  <c r="BM80" i="1"/>
  <c r="BL81" i="1"/>
  <c r="BM81" i="1"/>
  <c r="BL82" i="1"/>
  <c r="BM82" i="1"/>
  <c r="BL83" i="1"/>
  <c r="BM83" i="1"/>
  <c r="BL89" i="1"/>
  <c r="BM89" i="1"/>
  <c r="BL95" i="1"/>
  <c r="BM95" i="1"/>
  <c r="BL96" i="1"/>
  <c r="BM96" i="1"/>
  <c r="BL97" i="1"/>
  <c r="BM97" i="1"/>
  <c r="BL98" i="1"/>
  <c r="BM98" i="1"/>
  <c r="BL99" i="1"/>
  <c r="BM99" i="1"/>
  <c r="BL100" i="1"/>
  <c r="BM100" i="1"/>
  <c r="BL101" i="1"/>
  <c r="BM101" i="1"/>
  <c r="BL102" i="1"/>
  <c r="BM102" i="1"/>
  <c r="BL103" i="1"/>
  <c r="BM103" i="1"/>
  <c r="BL104" i="1"/>
  <c r="BM104" i="1"/>
  <c r="BL105" i="1"/>
  <c r="BM105" i="1"/>
  <c r="BL106" i="1"/>
  <c r="BM106" i="1"/>
  <c r="BL109" i="1"/>
  <c r="BM109" i="1"/>
  <c r="BL110" i="1"/>
  <c r="BM110" i="1"/>
  <c r="BL111" i="1"/>
  <c r="BM111" i="1"/>
  <c r="BL112" i="1"/>
  <c r="BM112" i="1"/>
  <c r="BL113" i="1"/>
  <c r="BM113" i="1"/>
  <c r="BL114" i="1"/>
  <c r="BM114" i="1"/>
  <c r="BL115" i="1"/>
  <c r="BM115" i="1"/>
  <c r="BL116" i="1"/>
  <c r="BM116" i="1"/>
  <c r="BL117" i="1"/>
  <c r="BM117" i="1"/>
  <c r="BL118" i="1"/>
  <c r="BM118" i="1"/>
  <c r="BL119" i="1"/>
  <c r="BM119" i="1"/>
  <c r="BL120" i="1"/>
  <c r="BM120" i="1"/>
  <c r="BL121" i="1"/>
  <c r="BM121" i="1"/>
  <c r="BL122" i="1"/>
  <c r="BM122" i="1"/>
  <c r="BL123" i="1"/>
  <c r="BM123" i="1"/>
  <c r="BL124" i="1"/>
  <c r="BM124" i="1"/>
  <c r="BL125" i="1"/>
  <c r="BM125" i="1"/>
  <c r="BL132" i="1"/>
  <c r="BM132" i="1"/>
  <c r="BL134" i="1"/>
  <c r="BM134" i="1"/>
  <c r="BL136" i="1"/>
  <c r="BM136" i="1"/>
  <c r="BL138" i="1"/>
  <c r="BM138" i="1"/>
  <c r="BL140" i="1"/>
  <c r="BM140" i="1"/>
  <c r="BL144" i="1"/>
  <c r="BM144" i="1"/>
  <c r="BL145" i="1"/>
  <c r="BM145" i="1"/>
  <c r="BL152" i="1"/>
  <c r="BM152" i="1"/>
  <c r="BL153" i="1"/>
  <c r="BM153" i="1"/>
  <c r="BL154" i="1"/>
  <c r="BM154" i="1"/>
  <c r="BL156" i="1"/>
  <c r="BM156" i="1"/>
  <c r="BL157" i="1"/>
  <c r="BM157" i="1"/>
  <c r="BL158" i="1"/>
  <c r="BM158" i="1"/>
  <c r="BL160" i="1"/>
  <c r="BM160" i="1"/>
  <c r="BL161" i="1"/>
  <c r="BM161" i="1"/>
  <c r="BL162" i="1"/>
  <c r="BM162" i="1"/>
  <c r="BL163" i="1"/>
  <c r="BM163" i="1"/>
  <c r="BL170" i="1"/>
  <c r="BM170" i="1"/>
  <c r="BL172" i="1"/>
  <c r="BM172" i="1"/>
  <c r="BL173" i="1"/>
  <c r="BM173" i="1"/>
  <c r="BL175" i="1"/>
  <c r="BL176" i="1"/>
  <c r="BM176" i="1"/>
  <c r="BL185" i="1"/>
  <c r="BM185" i="1"/>
  <c r="BL195" i="1"/>
  <c r="BL196" i="1"/>
  <c r="BM196" i="1"/>
  <c r="BL198" i="1"/>
  <c r="BL199" i="1"/>
  <c r="BM199" i="1"/>
  <c r="BL200" i="1"/>
  <c r="BL201" i="1"/>
  <c r="BM201" i="1"/>
  <c r="BL203" i="1"/>
  <c r="BM203" i="1"/>
  <c r="BL208" i="1"/>
  <c r="BM208" i="1"/>
  <c r="BL211" i="1"/>
  <c r="BM211" i="1"/>
  <c r="BL212" i="1"/>
  <c r="BM212" i="1"/>
  <c r="BL222" i="1"/>
  <c r="BM222" i="1"/>
  <c r="BL223" i="1"/>
  <c r="BM223" i="1"/>
  <c r="BL225" i="1"/>
  <c r="BM225" i="1"/>
  <c r="BM226" i="1"/>
  <c r="BL227" i="1"/>
  <c r="BM227" i="1"/>
  <c r="BL234" i="1"/>
  <c r="BM234" i="1"/>
  <c r="BM7" i="1"/>
  <c r="BL7" i="1"/>
  <c r="BJ115" i="1"/>
  <c r="BJ110" i="1"/>
  <c r="BJ213" i="2"/>
  <c r="BJ202" i="2"/>
  <c r="BJ146" i="2"/>
  <c r="BL140" i="2"/>
  <c r="BK140" i="2"/>
  <c r="BL138" i="2"/>
  <c r="BK138" i="2"/>
  <c r="BL136" i="2"/>
  <c r="BK136" i="2"/>
  <c r="BL134" i="2"/>
  <c r="BK134" i="2"/>
  <c r="BL132" i="2"/>
  <c r="BK132" i="2"/>
  <c r="BM229" i="1" l="1"/>
  <c r="BL229" i="1"/>
  <c r="BJ223" i="2"/>
  <c r="BJ221" i="2"/>
  <c r="BM180" i="1"/>
  <c r="BL180" i="1"/>
  <c r="BJ231" i="1"/>
  <c r="BJ86" i="2"/>
  <c r="BJ219" i="2"/>
  <c r="BJ228" i="2" s="1"/>
  <c r="BJ224" i="1"/>
  <c r="BJ75" i="2"/>
  <c r="BJ88" i="1"/>
  <c r="BM219" i="1"/>
  <c r="BL219" i="1"/>
  <c r="BJ220" i="1"/>
  <c r="BL213" i="1"/>
  <c r="BJ210" i="1"/>
  <c r="BJ205" i="2"/>
  <c r="BJ209" i="2" s="1"/>
  <c r="BL209" i="1"/>
  <c r="BJ65" i="2"/>
  <c r="BJ69" i="2" s="1"/>
  <c r="BJ204" i="2"/>
  <c r="BJ69" i="1"/>
  <c r="BJ204" i="1"/>
  <c r="BM204" i="1" s="1"/>
  <c r="BM59" i="1"/>
  <c r="BJ190" i="2"/>
  <c r="BL190" i="1"/>
  <c r="BJ185" i="2"/>
  <c r="BM175" i="1"/>
  <c r="BJ168" i="2"/>
  <c r="BJ169" i="2" s="1"/>
  <c r="BJ29" i="2"/>
  <c r="BJ174" i="1"/>
  <c r="BM29" i="1"/>
  <c r="BJ157" i="2"/>
  <c r="BJ163" i="2" s="1"/>
  <c r="BJ23" i="2"/>
  <c r="BJ168" i="1"/>
  <c r="BJ10" i="2"/>
  <c r="BJ24" i="2" s="1"/>
  <c r="BJ34" i="2" s="1"/>
  <c r="BJ36" i="2" s="1"/>
  <c r="BJ38" i="2" s="1"/>
  <c r="BJ41" i="2" s="1"/>
  <c r="BM10" i="1"/>
  <c r="BJ150" i="2"/>
  <c r="BJ164" i="2" s="1"/>
  <c r="BJ174" i="2" s="1"/>
  <c r="BJ176" i="2" s="1"/>
  <c r="BJ178" i="2" s="1"/>
  <c r="BJ181" i="2" s="1"/>
  <c r="BJ155" i="1"/>
  <c r="BJ34" i="1"/>
  <c r="BJ124" i="2"/>
  <c r="BM228" i="1"/>
  <c r="BM210" i="1"/>
  <c r="BJ214" i="1"/>
  <c r="BL210" i="1"/>
  <c r="BL204" i="1"/>
  <c r="BM195" i="1"/>
  <c r="BL174" i="1"/>
  <c r="BM174" i="1"/>
  <c r="BL155" i="1"/>
  <c r="BJ169" i="1"/>
  <c r="BM155" i="1"/>
  <c r="BM159" i="1"/>
  <c r="BM171" i="1"/>
  <c r="BL171" i="1"/>
  <c r="BM86" i="1"/>
  <c r="BM68" i="1"/>
  <c r="BM65" i="1"/>
  <c r="BM24" i="1"/>
  <c r="BM23" i="1"/>
  <c r="BJ124" i="1"/>
  <c r="BJ105" i="2"/>
  <c r="BJ104" i="2"/>
  <c r="BJ103" i="2"/>
  <c r="BJ102" i="2"/>
  <c r="BJ101" i="2"/>
  <c r="BJ100" i="2"/>
  <c r="BJ99" i="2"/>
  <c r="BJ98" i="2"/>
  <c r="BJ97" i="2"/>
  <c r="BJ96" i="2"/>
  <c r="BJ95" i="2"/>
  <c r="BJ106" i="2" s="1"/>
  <c r="BJ131" i="2"/>
  <c r="BJ108" i="2"/>
  <c r="BJ94" i="2"/>
  <c r="BJ73" i="2"/>
  <c r="BJ62" i="2"/>
  <c r="BJ6" i="2"/>
  <c r="BJ62" i="1"/>
  <c r="BJ73" i="1"/>
  <c r="BJ108" i="1"/>
  <c r="BJ218" i="1"/>
  <c r="BJ207" i="1"/>
  <c r="BJ131" i="1"/>
  <c r="BJ151" i="1"/>
  <c r="BJ143" i="1"/>
  <c r="BJ94" i="1"/>
  <c r="BJ106" i="1"/>
  <c r="BJ6" i="1"/>
  <c r="BD23" i="1"/>
  <c r="BI23" i="1"/>
  <c r="BI226" i="1"/>
  <c r="BI213" i="2"/>
  <c r="BI202" i="2"/>
  <c r="BI146" i="2"/>
  <c r="BI108" i="2"/>
  <c r="BI109" i="2"/>
  <c r="BI111" i="2"/>
  <c r="BI112" i="2"/>
  <c r="BI113" i="2"/>
  <c r="BI114" i="2"/>
  <c r="BI116" i="2"/>
  <c r="BI117" i="2"/>
  <c r="BI118" i="2"/>
  <c r="BI119" i="2"/>
  <c r="BI120" i="2"/>
  <c r="BI121" i="2"/>
  <c r="BI122" i="2"/>
  <c r="BI123" i="2"/>
  <c r="BI125" i="2"/>
  <c r="BI73" i="2"/>
  <c r="BI74" i="2"/>
  <c r="BI76" i="2"/>
  <c r="BI77" i="2"/>
  <c r="BI78" i="2"/>
  <c r="BI80" i="2"/>
  <c r="BI81" i="2"/>
  <c r="BI82" i="2"/>
  <c r="BI83" i="2"/>
  <c r="BI84" i="2"/>
  <c r="BI87" i="2"/>
  <c r="BI89" i="2"/>
  <c r="BI62" i="2"/>
  <c r="BI63" i="2"/>
  <c r="BI64" i="2"/>
  <c r="BI66" i="2"/>
  <c r="BI67" i="2"/>
  <c r="BI45" i="2"/>
  <c r="BI50" i="2"/>
  <c r="BI51" i="2"/>
  <c r="BI53" i="2"/>
  <c r="BI54" i="2"/>
  <c r="BI55" i="2"/>
  <c r="BI56" i="2"/>
  <c r="BI58" i="2"/>
  <c r="BI6" i="2"/>
  <c r="BI7" i="2"/>
  <c r="BI8" i="2"/>
  <c r="BI9" i="2"/>
  <c r="BI11" i="2"/>
  <c r="BI12" i="2"/>
  <c r="BI15" i="2"/>
  <c r="BI18" i="2"/>
  <c r="BI25" i="2"/>
  <c r="BI26" i="2"/>
  <c r="BI28" i="2"/>
  <c r="BI30" i="2"/>
  <c r="BI31" i="2"/>
  <c r="BI35" i="2"/>
  <c r="BI40" i="2"/>
  <c r="BI152" i="1"/>
  <c r="BI153" i="1"/>
  <c r="BI154" i="1"/>
  <c r="BI156" i="1"/>
  <c r="BI157" i="1"/>
  <c r="BI158" i="1"/>
  <c r="BI159" i="1"/>
  <c r="BI160" i="1"/>
  <c r="BI161" i="1"/>
  <c r="BI162" i="1"/>
  <c r="BI163" i="1"/>
  <c r="BI170" i="1"/>
  <c r="BI171" i="1"/>
  <c r="BI172" i="1"/>
  <c r="BI173" i="1"/>
  <c r="BI175" i="1"/>
  <c r="BI176" i="1"/>
  <c r="BI180" i="1"/>
  <c r="BI185" i="1"/>
  <c r="BI190" i="1"/>
  <c r="BI195" i="1"/>
  <c r="BI196" i="1"/>
  <c r="BI198" i="1"/>
  <c r="BI199" i="1"/>
  <c r="BI200" i="1"/>
  <c r="BI201" i="1"/>
  <c r="BI203" i="1"/>
  <c r="BI204" i="1" s="1"/>
  <c r="BI207" i="1"/>
  <c r="BI208" i="1"/>
  <c r="BI203" i="2" s="1"/>
  <c r="BI209" i="1"/>
  <c r="BI211" i="1"/>
  <c r="BI212" i="1"/>
  <c r="BI218" i="1"/>
  <c r="BI219" i="1"/>
  <c r="BI221" i="1"/>
  <c r="BI222" i="1"/>
  <c r="BI223" i="1"/>
  <c r="BI225" i="1"/>
  <c r="BI227" i="1"/>
  <c r="BI228" i="1"/>
  <c r="BI229" i="1"/>
  <c r="BI232" i="1"/>
  <c r="BI234" i="1"/>
  <c r="BI151" i="1"/>
  <c r="BM34" i="1" l="1"/>
  <c r="BJ47" i="1"/>
  <c r="BM231" i="1"/>
  <c r="BL231" i="1"/>
  <c r="BJ226" i="2"/>
  <c r="BJ233" i="1"/>
  <c r="BJ215" i="2"/>
  <c r="BL69" i="1"/>
  <c r="BM69" i="1"/>
  <c r="BM168" i="1"/>
  <c r="BL168" i="1"/>
  <c r="BJ44" i="2"/>
  <c r="BJ46" i="2" s="1"/>
  <c r="BJ184" i="2"/>
  <c r="BJ186" i="2" s="1"/>
  <c r="BL34" i="1"/>
  <c r="BJ36" i="1"/>
  <c r="BM214" i="1"/>
  <c r="BL214" i="1"/>
  <c r="BJ179" i="1"/>
  <c r="BM169" i="1"/>
  <c r="BL169" i="1"/>
  <c r="BI10" i="2"/>
  <c r="BI24" i="2" s="1"/>
  <c r="BI34" i="2" s="1"/>
  <c r="BI36" i="2" s="1"/>
  <c r="BI38" i="2" s="1"/>
  <c r="BI68" i="2"/>
  <c r="BI115" i="2"/>
  <c r="BI79" i="2"/>
  <c r="BI88" i="2" s="1"/>
  <c r="BI220" i="1"/>
  <c r="BI210" i="1"/>
  <c r="BI214" i="1" s="1"/>
  <c r="BI65" i="2"/>
  <c r="BI168" i="1"/>
  <c r="BI23" i="2"/>
  <c r="BI213" i="1"/>
  <c r="BI155" i="1"/>
  <c r="BI169" i="1" s="1"/>
  <c r="BI110" i="2"/>
  <c r="BI124" i="2" s="1"/>
  <c r="BI207" i="2"/>
  <c r="BI75" i="2"/>
  <c r="BI206" i="2"/>
  <c r="BI174" i="1"/>
  <c r="BI224" i="1"/>
  <c r="BI29" i="2"/>
  <c r="BI204" i="2"/>
  <c r="BI205" i="2" s="1"/>
  <c r="BL47" i="1" l="1"/>
  <c r="BJ48" i="1"/>
  <c r="BJ47" i="2"/>
  <c r="BJ192" i="1"/>
  <c r="BJ71" i="1"/>
  <c r="BM47" i="1"/>
  <c r="BM36" i="1"/>
  <c r="BL36" i="1"/>
  <c r="BJ38" i="1"/>
  <c r="BJ181" i="1"/>
  <c r="BL179" i="1"/>
  <c r="BM179" i="1"/>
  <c r="BI41" i="2"/>
  <c r="BI44" i="2"/>
  <c r="BI46" i="2" s="1"/>
  <c r="BI69" i="2"/>
  <c r="BI208" i="2"/>
  <c r="BI209" i="2"/>
  <c r="BI233" i="1"/>
  <c r="BI179" i="1"/>
  <c r="BI108" i="1"/>
  <c r="BI115" i="1"/>
  <c r="BI110" i="1"/>
  <c r="BI86" i="1"/>
  <c r="BI79" i="1"/>
  <c r="BI75" i="1"/>
  <c r="BI65" i="1"/>
  <c r="BI68" i="1"/>
  <c r="BI73" i="1"/>
  <c r="BI62" i="1"/>
  <c r="BI59" i="1"/>
  <c r="BI29" i="1"/>
  <c r="BI10" i="1"/>
  <c r="BI24" i="1" s="1"/>
  <c r="BI6" i="1"/>
  <c r="BI131" i="2"/>
  <c r="BI95" i="2"/>
  <c r="BI96" i="2"/>
  <c r="BI97" i="2"/>
  <c r="BI98" i="2"/>
  <c r="BI99" i="2"/>
  <c r="BI100" i="2"/>
  <c r="BI101" i="2"/>
  <c r="BI102" i="2"/>
  <c r="BI103" i="2"/>
  <c r="BI104" i="2"/>
  <c r="BI105" i="2"/>
  <c r="BI94" i="2"/>
  <c r="BJ48" i="2" l="1"/>
  <c r="BJ59" i="2"/>
  <c r="BJ216" i="1"/>
  <c r="BM192" i="1"/>
  <c r="BJ193" i="1"/>
  <c r="BL192" i="1"/>
  <c r="BJ187" i="2"/>
  <c r="BL48" i="1"/>
  <c r="BM48" i="1"/>
  <c r="BJ71" i="2"/>
  <c r="BM71" i="1"/>
  <c r="BL71" i="1"/>
  <c r="BM38" i="1"/>
  <c r="BL38" i="1"/>
  <c r="BJ41" i="1"/>
  <c r="BJ44" i="1"/>
  <c r="BJ183" i="1"/>
  <c r="BJ189" i="1" s="1"/>
  <c r="BL181" i="1"/>
  <c r="BM181" i="1"/>
  <c r="BI34" i="1"/>
  <c r="BI88" i="1"/>
  <c r="BI181" i="1"/>
  <c r="BI106" i="2"/>
  <c r="BI231" i="1"/>
  <c r="BI124" i="1"/>
  <c r="BI69" i="1"/>
  <c r="BI143" i="1"/>
  <c r="BI131" i="1"/>
  <c r="BI106" i="1"/>
  <c r="BI94" i="1"/>
  <c r="BH28" i="2"/>
  <c r="BJ188" i="2" l="1"/>
  <c r="BJ199" i="2"/>
  <c r="BJ211" i="2"/>
  <c r="BL216" i="1"/>
  <c r="BM216" i="1"/>
  <c r="BM44" i="1"/>
  <c r="BJ46" i="1"/>
  <c r="BL44" i="1"/>
  <c r="BM193" i="1"/>
  <c r="BL193" i="1"/>
  <c r="BL41" i="1"/>
  <c r="BM41" i="1"/>
  <c r="BJ191" i="1"/>
  <c r="BM189" i="1"/>
  <c r="BL189" i="1"/>
  <c r="BJ186" i="1"/>
  <c r="BL183" i="1"/>
  <c r="BM183" i="1"/>
  <c r="BI183" i="1"/>
  <c r="BI47" i="1"/>
  <c r="BI36" i="1"/>
  <c r="BL46" i="1" l="1"/>
  <c r="BM46" i="1"/>
  <c r="BM191" i="1"/>
  <c r="BL191" i="1"/>
  <c r="BM186" i="1"/>
  <c r="BL186" i="1"/>
  <c r="BI38" i="1"/>
  <c r="BI48" i="1"/>
  <c r="BI192" i="1"/>
  <c r="BI186" i="1"/>
  <c r="BI189" i="1"/>
  <c r="BH122" i="2"/>
  <c r="BH213" i="2"/>
  <c r="BH202" i="2"/>
  <c r="BH146" i="2"/>
  <c r="BH131" i="2"/>
  <c r="BH125" i="2"/>
  <c r="BH123" i="2"/>
  <c r="BH121" i="2"/>
  <c r="BH120" i="2"/>
  <c r="BH119" i="2"/>
  <c r="BH118" i="2"/>
  <c r="BH117" i="2"/>
  <c r="BH116" i="2"/>
  <c r="BH114" i="2"/>
  <c r="BH113" i="2"/>
  <c r="BH112" i="2"/>
  <c r="BH111" i="2"/>
  <c r="BH109" i="2"/>
  <c r="BH108" i="2"/>
  <c r="BH105" i="2"/>
  <c r="BH104" i="2"/>
  <c r="BH103" i="2"/>
  <c r="BH102" i="2"/>
  <c r="BH101" i="2"/>
  <c r="BH100" i="2"/>
  <c r="BH99" i="2"/>
  <c r="BH98" i="2"/>
  <c r="BH97" i="2"/>
  <c r="BH96" i="2"/>
  <c r="BH95" i="2"/>
  <c r="BH94" i="2"/>
  <c r="BH73" i="2"/>
  <c r="BH67" i="2"/>
  <c r="BH66" i="2"/>
  <c r="BH64" i="2"/>
  <c r="BH63" i="2"/>
  <c r="BH62" i="2"/>
  <c r="BH58" i="2"/>
  <c r="BH56" i="2"/>
  <c r="BH55" i="2"/>
  <c r="BH54" i="2"/>
  <c r="BH53" i="2"/>
  <c r="BH51" i="2"/>
  <c r="BH50" i="2"/>
  <c r="BH45" i="2"/>
  <c r="BH40" i="2"/>
  <c r="BH35" i="2"/>
  <c r="BH31" i="2"/>
  <c r="BH30" i="2"/>
  <c r="BH26" i="2"/>
  <c r="BH25" i="2"/>
  <c r="BH18" i="2"/>
  <c r="BH15" i="2"/>
  <c r="BH12" i="2"/>
  <c r="BH11" i="2"/>
  <c r="BH9" i="2"/>
  <c r="BH8" i="2"/>
  <c r="BH7" i="2"/>
  <c r="BH6" i="2"/>
  <c r="BH110" i="2" l="1"/>
  <c r="BH115" i="2"/>
  <c r="BH124" i="2" s="1"/>
  <c r="BI193" i="1"/>
  <c r="BI191" i="1"/>
  <c r="BH65" i="2"/>
  <c r="BI44" i="1"/>
  <c r="BI41" i="1"/>
  <c r="BH68" i="2"/>
  <c r="BH106" i="2"/>
  <c r="BH10" i="2"/>
  <c r="BH24" i="2" s="1"/>
  <c r="BH34" i="2" s="1"/>
  <c r="BH36" i="2" s="1"/>
  <c r="BH38" i="2" s="1"/>
  <c r="BH41" i="2" s="1"/>
  <c r="BH29" i="2"/>
  <c r="BH23" i="2"/>
  <c r="BH69" i="2" l="1"/>
  <c r="BI46" i="1"/>
  <c r="BH44" i="2"/>
  <c r="BH46" i="2" s="1"/>
  <c r="BH207" i="1"/>
  <c r="BH208" i="1"/>
  <c r="BH209" i="1"/>
  <c r="BH211" i="1"/>
  <c r="BH212" i="1"/>
  <c r="BH218" i="1"/>
  <c r="BH219" i="1"/>
  <c r="BI214" i="2" s="1"/>
  <c r="BH221" i="1"/>
  <c r="BI216" i="2" s="1"/>
  <c r="BH222" i="1"/>
  <c r="BI217" i="2" s="1"/>
  <c r="BH223" i="1"/>
  <c r="BI218" i="2" s="1"/>
  <c r="BH225" i="1"/>
  <c r="BI220" i="2" s="1"/>
  <c r="BH226" i="1"/>
  <c r="BI221" i="2" s="1"/>
  <c r="BH227" i="1"/>
  <c r="BI222" i="2" s="1"/>
  <c r="BH228" i="1"/>
  <c r="BI223" i="2" s="1"/>
  <c r="BH229" i="1"/>
  <c r="BI224" i="2" s="1"/>
  <c r="BH232" i="1"/>
  <c r="BI227" i="2" s="1"/>
  <c r="BH234" i="1"/>
  <c r="BI229" i="2" s="1"/>
  <c r="BH151" i="1"/>
  <c r="BH152" i="1"/>
  <c r="BI147" i="2" s="1"/>
  <c r="BH153" i="1"/>
  <c r="BI148" i="2" s="1"/>
  <c r="BH154" i="1"/>
  <c r="BI149" i="2" s="1"/>
  <c r="BH156" i="1"/>
  <c r="BI151" i="2" s="1"/>
  <c r="BH157" i="1"/>
  <c r="BI152" i="2" s="1"/>
  <c r="BH158" i="1"/>
  <c r="BH159" i="1"/>
  <c r="BI154" i="2" s="1"/>
  <c r="BH160" i="1"/>
  <c r="BI155" i="2" s="1"/>
  <c r="BH161" i="1"/>
  <c r="BH162" i="1"/>
  <c r="BH163" i="1"/>
  <c r="BI158" i="2" s="1"/>
  <c r="BH170" i="1"/>
  <c r="BI165" i="2" s="1"/>
  <c r="BH171" i="1"/>
  <c r="BI166" i="2" s="1"/>
  <c r="BH172" i="1"/>
  <c r="BH173" i="1"/>
  <c r="BH175" i="1"/>
  <c r="BI170" i="2" s="1"/>
  <c r="BH176" i="1"/>
  <c r="BI171" i="2" s="1"/>
  <c r="BH180" i="1"/>
  <c r="BI175" i="2" s="1"/>
  <c r="BH185" i="1"/>
  <c r="BI180" i="2" s="1"/>
  <c r="BH190" i="1"/>
  <c r="BI185" i="2" s="1"/>
  <c r="BH195" i="1"/>
  <c r="BI190" i="2" s="1"/>
  <c r="BH196" i="1"/>
  <c r="BI191" i="2" s="1"/>
  <c r="BH198" i="1"/>
  <c r="BI193" i="2" s="1"/>
  <c r="BH199" i="1"/>
  <c r="BI194" i="2" s="1"/>
  <c r="BH200" i="1"/>
  <c r="BI195" i="2" s="1"/>
  <c r="BH201" i="1"/>
  <c r="BI196" i="2" s="1"/>
  <c r="BH203" i="1"/>
  <c r="BI198" i="2" s="1"/>
  <c r="BH143" i="1"/>
  <c r="BH131" i="1"/>
  <c r="BH94" i="1"/>
  <c r="BH106" i="1"/>
  <c r="BH108" i="1"/>
  <c r="BH110" i="1"/>
  <c r="BH115" i="1"/>
  <c r="BH75" i="1"/>
  <c r="BH73" i="1"/>
  <c r="BH79" i="1"/>
  <c r="BH86" i="1"/>
  <c r="BI86" i="2" s="1"/>
  <c r="BH62" i="1"/>
  <c r="BH65" i="1"/>
  <c r="BH68" i="1"/>
  <c r="BH10" i="1"/>
  <c r="BH23" i="1"/>
  <c r="BH29" i="1"/>
  <c r="BH59" i="1"/>
  <c r="BH6" i="1"/>
  <c r="BE122" i="2"/>
  <c r="BG122" i="2"/>
  <c r="BG110" i="1"/>
  <c r="BI157" i="2" l="1"/>
  <c r="BI156" i="2"/>
  <c r="BI150" i="2"/>
  <c r="BI164" i="2" s="1"/>
  <c r="BI174" i="2" s="1"/>
  <c r="BI176" i="2" s="1"/>
  <c r="BI178" i="2" s="1"/>
  <c r="BI167" i="2"/>
  <c r="BI168" i="2"/>
  <c r="BI169" i="2" s="1"/>
  <c r="BI219" i="2"/>
  <c r="BI228" i="2" s="1"/>
  <c r="BH207" i="2"/>
  <c r="BH206" i="2"/>
  <c r="BH204" i="2"/>
  <c r="BH203" i="2"/>
  <c r="BH220" i="1"/>
  <c r="BI215" i="2" s="1"/>
  <c r="BH231" i="1"/>
  <c r="BI226" i="2" s="1"/>
  <c r="BH224" i="1"/>
  <c r="BH88" i="1"/>
  <c r="BH213" i="1"/>
  <c r="BH210" i="1"/>
  <c r="BH204" i="1"/>
  <c r="BH168" i="1"/>
  <c r="BH24" i="1"/>
  <c r="BH155" i="1"/>
  <c r="BH174" i="1"/>
  <c r="BH124" i="1"/>
  <c r="BH69" i="1"/>
  <c r="BG140" i="2"/>
  <c r="BG138" i="2"/>
  <c r="BG136" i="2"/>
  <c r="BG134" i="2"/>
  <c r="BG132" i="2"/>
  <c r="BG114" i="2"/>
  <c r="BG213" i="2"/>
  <c r="BG202" i="2"/>
  <c r="BG146" i="2"/>
  <c r="BG131" i="2"/>
  <c r="BG125" i="2"/>
  <c r="BG123" i="2"/>
  <c r="BG121" i="2"/>
  <c r="BG120" i="2"/>
  <c r="BG119" i="2"/>
  <c r="BG118" i="2"/>
  <c r="BG117" i="2"/>
  <c r="BG116" i="2"/>
  <c r="BG113" i="2"/>
  <c r="BG112" i="2"/>
  <c r="BG111" i="2"/>
  <c r="BG109" i="2"/>
  <c r="BG108" i="2"/>
  <c r="BG105" i="2"/>
  <c r="BG104" i="2"/>
  <c r="BG103" i="2"/>
  <c r="BG102" i="2"/>
  <c r="BG101" i="2"/>
  <c r="BG100" i="2"/>
  <c r="BG99" i="2"/>
  <c r="BG98" i="2"/>
  <c r="BG97" i="2"/>
  <c r="BG96" i="2"/>
  <c r="BG95" i="2"/>
  <c r="BG94" i="2"/>
  <c r="BG73" i="2"/>
  <c r="BG62" i="2"/>
  <c r="BG58" i="2"/>
  <c r="BG56" i="2"/>
  <c r="BG55" i="2"/>
  <c r="BG54" i="2"/>
  <c r="BG53" i="2"/>
  <c r="BG51" i="2"/>
  <c r="BG50" i="2"/>
  <c r="BG45" i="2"/>
  <c r="BG40" i="2"/>
  <c r="BG35" i="2"/>
  <c r="BG31" i="2"/>
  <c r="BG30" i="2"/>
  <c r="BG28" i="2"/>
  <c r="BG26" i="2"/>
  <c r="BG25" i="2"/>
  <c r="BG18" i="2"/>
  <c r="BG16" i="2"/>
  <c r="BG15" i="2"/>
  <c r="BG23" i="2" s="1"/>
  <c r="BG12" i="2"/>
  <c r="BG11" i="2"/>
  <c r="BG9" i="2"/>
  <c r="BG8" i="2"/>
  <c r="BG7" i="2"/>
  <c r="BG6" i="2"/>
  <c r="BH208" i="2" l="1"/>
  <c r="BI181" i="2"/>
  <c r="BI184" i="2"/>
  <c r="BI186" i="2" s="1"/>
  <c r="BI163" i="2"/>
  <c r="BH205" i="2"/>
  <c r="BH209" i="2" s="1"/>
  <c r="BH214" i="1"/>
  <c r="BH233" i="1"/>
  <c r="BH169" i="1"/>
  <c r="BH34" i="1"/>
  <c r="BG110" i="2"/>
  <c r="BG115" i="2"/>
  <c r="BG10" i="2"/>
  <c r="BG24" i="2" s="1"/>
  <c r="BG34" i="2" s="1"/>
  <c r="BG36" i="2" s="1"/>
  <c r="BG38" i="2" s="1"/>
  <c r="BG44" i="2" s="1"/>
  <c r="BG46" i="2" s="1"/>
  <c r="BG106" i="2"/>
  <c r="BG29" i="2"/>
  <c r="BG218" i="1"/>
  <c r="BG207" i="1"/>
  <c r="BG203" i="1"/>
  <c r="BG201" i="1"/>
  <c r="BH196" i="2" s="1"/>
  <c r="BG200" i="1"/>
  <c r="BG199" i="1"/>
  <c r="BG198" i="1"/>
  <c r="BG196" i="1"/>
  <c r="BG195" i="1"/>
  <c r="BG190" i="1"/>
  <c r="BG185" i="1"/>
  <c r="BG180" i="1"/>
  <c r="BG176" i="1"/>
  <c r="BG175" i="1"/>
  <c r="BG173" i="1"/>
  <c r="BG172" i="1"/>
  <c r="BG171" i="1"/>
  <c r="BG170" i="1"/>
  <c r="BH165" i="2" s="1"/>
  <c r="BG163" i="1"/>
  <c r="BG162" i="1"/>
  <c r="BG161" i="1"/>
  <c r="BG160" i="1"/>
  <c r="BG159" i="1"/>
  <c r="BH154" i="2" s="1"/>
  <c r="BG158" i="1"/>
  <c r="BG157" i="1"/>
  <c r="BG156" i="1"/>
  <c r="BG154" i="1"/>
  <c r="BG153" i="1"/>
  <c r="BG152" i="1"/>
  <c r="BG151" i="1"/>
  <c r="BG143" i="1"/>
  <c r="BG131" i="1"/>
  <c r="BG115" i="1"/>
  <c r="BG108" i="1"/>
  <c r="BG106" i="1"/>
  <c r="BG94" i="1"/>
  <c r="BG73" i="1"/>
  <c r="BG62" i="1"/>
  <c r="BG59" i="1"/>
  <c r="BG29" i="1"/>
  <c r="BG23" i="1"/>
  <c r="BG10" i="1"/>
  <c r="BG6" i="1"/>
  <c r="BE86" i="1"/>
  <c r="BG124" i="2" l="1"/>
  <c r="BG152" i="2"/>
  <c r="BH152" i="2"/>
  <c r="BG191" i="2"/>
  <c r="BH191" i="2"/>
  <c r="BG193" i="2"/>
  <c r="BH193" i="2"/>
  <c r="BG155" i="2"/>
  <c r="BH155" i="2"/>
  <c r="BG170" i="2"/>
  <c r="BH170" i="2"/>
  <c r="BG194" i="2"/>
  <c r="BH194" i="2"/>
  <c r="BG147" i="2"/>
  <c r="BH147" i="2"/>
  <c r="BG156" i="2"/>
  <c r="BH157" i="2"/>
  <c r="BH156" i="2"/>
  <c r="BG171" i="2"/>
  <c r="BH171" i="2"/>
  <c r="BG195" i="2"/>
  <c r="BH195" i="2"/>
  <c r="BG175" i="2"/>
  <c r="BH175" i="2"/>
  <c r="BG149" i="2"/>
  <c r="BH149" i="2"/>
  <c r="BG158" i="2"/>
  <c r="BH158" i="2"/>
  <c r="BG198" i="2"/>
  <c r="BH198" i="2"/>
  <c r="BG190" i="2"/>
  <c r="BH190" i="2"/>
  <c r="BG151" i="2"/>
  <c r="BH151" i="2"/>
  <c r="BG185" i="2"/>
  <c r="BH185" i="2"/>
  <c r="BG166" i="2"/>
  <c r="BH166" i="2"/>
  <c r="BG168" i="2"/>
  <c r="BH167" i="2"/>
  <c r="BH168" i="2"/>
  <c r="BG180" i="2"/>
  <c r="BH180" i="2"/>
  <c r="BG148" i="2"/>
  <c r="BG150" i="2" s="1"/>
  <c r="BH148" i="2"/>
  <c r="BH150" i="2" s="1"/>
  <c r="BH47" i="1"/>
  <c r="BI47" i="2" s="1"/>
  <c r="BH36" i="1"/>
  <c r="BH179" i="1"/>
  <c r="BG157" i="2"/>
  <c r="BG196" i="2"/>
  <c r="BG165" i="2"/>
  <c r="BG167" i="2"/>
  <c r="BG154" i="2"/>
  <c r="BG124" i="1"/>
  <c r="BG41" i="2"/>
  <c r="BG24" i="1"/>
  <c r="BG204" i="1"/>
  <c r="BG174" i="1"/>
  <c r="BG168" i="1"/>
  <c r="BG155" i="1"/>
  <c r="BG163" i="2" l="1"/>
  <c r="BI48" i="2"/>
  <c r="BI59" i="2"/>
  <c r="BG169" i="2"/>
  <c r="BH163" i="2"/>
  <c r="BH164" i="2"/>
  <c r="BH174" i="2" s="1"/>
  <c r="BH176" i="2" s="1"/>
  <c r="BH178" i="2" s="1"/>
  <c r="BH181" i="2" s="1"/>
  <c r="BH169" i="2"/>
  <c r="BG164" i="2"/>
  <c r="BG174" i="2" s="1"/>
  <c r="BG176" i="2" s="1"/>
  <c r="BG178" i="2" s="1"/>
  <c r="BG181" i="2" s="1"/>
  <c r="BH181" i="1"/>
  <c r="BH38" i="1"/>
  <c r="BH48" i="1"/>
  <c r="BH192" i="1"/>
  <c r="BI187" i="2" s="1"/>
  <c r="BG34" i="1"/>
  <c r="BG169" i="1"/>
  <c r="BE213" i="2"/>
  <c r="BE202" i="2"/>
  <c r="BE146" i="2"/>
  <c r="BD162" i="2"/>
  <c r="BE125" i="2"/>
  <c r="BE123" i="2"/>
  <c r="BE121" i="2"/>
  <c r="BE120" i="2"/>
  <c r="BE119" i="2"/>
  <c r="BE118" i="2"/>
  <c r="BE117" i="2"/>
  <c r="BE116" i="2"/>
  <c r="BE114" i="2"/>
  <c r="BE113" i="2"/>
  <c r="BE112" i="2"/>
  <c r="BE111" i="2"/>
  <c r="BE109" i="2"/>
  <c r="BE89" i="2"/>
  <c r="BE87" i="2"/>
  <c r="BE84" i="2"/>
  <c r="BE83" i="2"/>
  <c r="BE82" i="2"/>
  <c r="BE81" i="2"/>
  <c r="BE80" i="2"/>
  <c r="BE78" i="2"/>
  <c r="BE77" i="2"/>
  <c r="BE76" i="2"/>
  <c r="BE74" i="2"/>
  <c r="BE73" i="2"/>
  <c r="BE67" i="2"/>
  <c r="BE66" i="2"/>
  <c r="BE64" i="2"/>
  <c r="BE63" i="2"/>
  <c r="BE62" i="2"/>
  <c r="BE58" i="2"/>
  <c r="BE56" i="2"/>
  <c r="BE55" i="2"/>
  <c r="BE54" i="2"/>
  <c r="BE53" i="2"/>
  <c r="BE51" i="2"/>
  <c r="BE50" i="2"/>
  <c r="BE45" i="2"/>
  <c r="BE22" i="2"/>
  <c r="BE167" i="1"/>
  <c r="BE162" i="2" s="1"/>
  <c r="BE40" i="2"/>
  <c r="BE35" i="2"/>
  <c r="BE31" i="2"/>
  <c r="BE30" i="2"/>
  <c r="BE28" i="2"/>
  <c r="BE26" i="2"/>
  <c r="BE25" i="2"/>
  <c r="BE21" i="2"/>
  <c r="BE18" i="2"/>
  <c r="BE16" i="2"/>
  <c r="BE15" i="2"/>
  <c r="BE12" i="2"/>
  <c r="BE11" i="2"/>
  <c r="BE9" i="2"/>
  <c r="BE8" i="2"/>
  <c r="BE7" i="2"/>
  <c r="BE6" i="2"/>
  <c r="BE234" i="1"/>
  <c r="BE232" i="1"/>
  <c r="BE231" i="1"/>
  <c r="BE229" i="1"/>
  <c r="BE228" i="1"/>
  <c r="BE227" i="1"/>
  <c r="BE226" i="1"/>
  <c r="BE225" i="1"/>
  <c r="BE223" i="1"/>
  <c r="BE222" i="1"/>
  <c r="BE221" i="1"/>
  <c r="BE219" i="1"/>
  <c r="BE218" i="1"/>
  <c r="BE212" i="1"/>
  <c r="BE211" i="1"/>
  <c r="BE209" i="1"/>
  <c r="BE208" i="1"/>
  <c r="BE207" i="1"/>
  <c r="BE203" i="1"/>
  <c r="BE201" i="1"/>
  <c r="BE200" i="1"/>
  <c r="BE199" i="1"/>
  <c r="BE198" i="1"/>
  <c r="BE196" i="1"/>
  <c r="BE195" i="1"/>
  <c r="BE190" i="1"/>
  <c r="BE185" i="1"/>
  <c r="BE180" i="1"/>
  <c r="BE176" i="1"/>
  <c r="BE175" i="1"/>
  <c r="BE173" i="1"/>
  <c r="BE172" i="1"/>
  <c r="BE171" i="1"/>
  <c r="BE170" i="1"/>
  <c r="BE163" i="1"/>
  <c r="BE162" i="1"/>
  <c r="BE161" i="1"/>
  <c r="BE160" i="1"/>
  <c r="BE159" i="1"/>
  <c r="BE158" i="1"/>
  <c r="BE157" i="1"/>
  <c r="BE156" i="1"/>
  <c r="BE154" i="1"/>
  <c r="BE153" i="1"/>
  <c r="BE152" i="1"/>
  <c r="BE151" i="1"/>
  <c r="BM232" i="1" l="1"/>
  <c r="BL232" i="1"/>
  <c r="BL221" i="1"/>
  <c r="BM221" i="1"/>
  <c r="BE207" i="2"/>
  <c r="BE203" i="2"/>
  <c r="BE204" i="2"/>
  <c r="BE206" i="2"/>
  <c r="BE208" i="2" s="1"/>
  <c r="BI188" i="2"/>
  <c r="BI199" i="2"/>
  <c r="BE68" i="2"/>
  <c r="BH184" i="2"/>
  <c r="BH186" i="2" s="1"/>
  <c r="BE110" i="2"/>
  <c r="BG184" i="2"/>
  <c r="BG186" i="2" s="1"/>
  <c r="BH44" i="1"/>
  <c r="BH41" i="1"/>
  <c r="BH193" i="1"/>
  <c r="BH183" i="1"/>
  <c r="BE168" i="1"/>
  <c r="BE10" i="2"/>
  <c r="BE24" i="2" s="1"/>
  <c r="BE34" i="2" s="1"/>
  <c r="BE36" i="2" s="1"/>
  <c r="BE38" i="2" s="1"/>
  <c r="BE205" i="2"/>
  <c r="BE65" i="2"/>
  <c r="BE69" i="2" s="1"/>
  <c r="BG179" i="1"/>
  <c r="BG47" i="1"/>
  <c r="BH47" i="2" s="1"/>
  <c r="BH48" i="2" s="1"/>
  <c r="BG36" i="1"/>
  <c r="BE23" i="2"/>
  <c r="BE213" i="1"/>
  <c r="BE220" i="1"/>
  <c r="BE79" i="2"/>
  <c r="BE88" i="2" s="1"/>
  <c r="BE115" i="2"/>
  <c r="BE124" i="2" s="1"/>
  <c r="BE75" i="2"/>
  <c r="BE174" i="1"/>
  <c r="BE224" i="1"/>
  <c r="BE204" i="1"/>
  <c r="BE210" i="1"/>
  <c r="BE29" i="2"/>
  <c r="BE155" i="1"/>
  <c r="BE79" i="1"/>
  <c r="BE75" i="1"/>
  <c r="BE73" i="1"/>
  <c r="BE68" i="1"/>
  <c r="BE65" i="1"/>
  <c r="BE62" i="1"/>
  <c r="BE59" i="1"/>
  <c r="BE23" i="1"/>
  <c r="BE29" i="1"/>
  <c r="BM224" i="1" l="1"/>
  <c r="BL224" i="1"/>
  <c r="BM79" i="1"/>
  <c r="BL79" i="1"/>
  <c r="BL220" i="1"/>
  <c r="BM220" i="1"/>
  <c r="BL75" i="1"/>
  <c r="BM75" i="1"/>
  <c r="BE69" i="1"/>
  <c r="BH46" i="1"/>
  <c r="BH59" i="2"/>
  <c r="BH186" i="1"/>
  <c r="BH189" i="1"/>
  <c r="BG47" i="2"/>
  <c r="BE209" i="2"/>
  <c r="BG38" i="1"/>
  <c r="BG48" i="1"/>
  <c r="BG192" i="1"/>
  <c r="BH187" i="2" s="1"/>
  <c r="BG181" i="1"/>
  <c r="BE88" i="1"/>
  <c r="BE169" i="1"/>
  <c r="BE214" i="1"/>
  <c r="BE233" i="1"/>
  <c r="BE41" i="2"/>
  <c r="BE44" i="2"/>
  <c r="BE46" i="2" s="1"/>
  <c r="BE10" i="1"/>
  <c r="BM88" i="1" l="1"/>
  <c r="BL88" i="1"/>
  <c r="BL233" i="1"/>
  <c r="BM233" i="1"/>
  <c r="BH199" i="2"/>
  <c r="BH188" i="2"/>
  <c r="BH191" i="1"/>
  <c r="BG187" i="2"/>
  <c r="BG59" i="2"/>
  <c r="BG48" i="2"/>
  <c r="BG193" i="1"/>
  <c r="BG183" i="1"/>
  <c r="BG44" i="1"/>
  <c r="BG41" i="1"/>
  <c r="BE24" i="1"/>
  <c r="BE179" i="1"/>
  <c r="BE115" i="1"/>
  <c r="BE110" i="1"/>
  <c r="BE108" i="1"/>
  <c r="BE108" i="2"/>
  <c r="BE94" i="2"/>
  <c r="BE95" i="2"/>
  <c r="BE96" i="2"/>
  <c r="BE97" i="2"/>
  <c r="BE98" i="2"/>
  <c r="BE99" i="2"/>
  <c r="BE100" i="2"/>
  <c r="BE101" i="2"/>
  <c r="BE102" i="2"/>
  <c r="BE103" i="2"/>
  <c r="BE104" i="2"/>
  <c r="BE105" i="2"/>
  <c r="BG199" i="2" l="1"/>
  <c r="BG188" i="2"/>
  <c r="BG46" i="1"/>
  <c r="BG189" i="1"/>
  <c r="BG186" i="1"/>
  <c r="BE181" i="1"/>
  <c r="BE34" i="1"/>
  <c r="BE106" i="2"/>
  <c r="BE124" i="1"/>
  <c r="BE131" i="2"/>
  <c r="BG191" i="1" l="1"/>
  <c r="BE183" i="1"/>
  <c r="BE47" i="1"/>
  <c r="BE36" i="1"/>
  <c r="BE106" i="1"/>
  <c r="BE143" i="1"/>
  <c r="BE131" i="1"/>
  <c r="BE94" i="1"/>
  <c r="BE6" i="1"/>
  <c r="BE38" i="1" l="1"/>
  <c r="BE189" i="1"/>
  <c r="BE186" i="1"/>
  <c r="BE192" i="1"/>
  <c r="BE71" i="1"/>
  <c r="BE48" i="1"/>
  <c r="BD213" i="2"/>
  <c r="BD202" i="2"/>
  <c r="BD109" i="2"/>
  <c r="BD111" i="2"/>
  <c r="BD112" i="2"/>
  <c r="BD113" i="2"/>
  <c r="BD114" i="2"/>
  <c r="BD116" i="2"/>
  <c r="BD117" i="2"/>
  <c r="BD118" i="2"/>
  <c r="BD119" i="2"/>
  <c r="BD120" i="2"/>
  <c r="BD121" i="2"/>
  <c r="BD123" i="2"/>
  <c r="BD125" i="2"/>
  <c r="BD95" i="2"/>
  <c r="BD96" i="2"/>
  <c r="BD97" i="2"/>
  <c r="BD98" i="2"/>
  <c r="BD99" i="2"/>
  <c r="BD100" i="2"/>
  <c r="BD101" i="2"/>
  <c r="BD102" i="2"/>
  <c r="BD103" i="2"/>
  <c r="BD104" i="2"/>
  <c r="BD105" i="2"/>
  <c r="BD74" i="2"/>
  <c r="BD76" i="2"/>
  <c r="BD77" i="2"/>
  <c r="BD78" i="2"/>
  <c r="BD80" i="2"/>
  <c r="BD81" i="2"/>
  <c r="BD82" i="2"/>
  <c r="BD83" i="2"/>
  <c r="BD84" i="2"/>
  <c r="BD87" i="2"/>
  <c r="BD89" i="2"/>
  <c r="BD45" i="2"/>
  <c r="BD50" i="2"/>
  <c r="BD51" i="2"/>
  <c r="BD53" i="2"/>
  <c r="BD54" i="2"/>
  <c r="BD55" i="2"/>
  <c r="BD56" i="2"/>
  <c r="BD58" i="2"/>
  <c r="BD21" i="2"/>
  <c r="BD7" i="2"/>
  <c r="BD8" i="2"/>
  <c r="BD9" i="2"/>
  <c r="BD11" i="2"/>
  <c r="BD12" i="2"/>
  <c r="BD15" i="2"/>
  <c r="BD16" i="2"/>
  <c r="BD18" i="2"/>
  <c r="BD25" i="2"/>
  <c r="BD26" i="2"/>
  <c r="BD28" i="2"/>
  <c r="BD30" i="2"/>
  <c r="BD31" i="2"/>
  <c r="BD35" i="2"/>
  <c r="BD40" i="2"/>
  <c r="BD166" i="1"/>
  <c r="BE71" i="2" l="1"/>
  <c r="BD115" i="2"/>
  <c r="BE193" i="1"/>
  <c r="BE216" i="1"/>
  <c r="BE191" i="1"/>
  <c r="BD161" i="2"/>
  <c r="BE161" i="2"/>
  <c r="BD75" i="2"/>
  <c r="BE44" i="1"/>
  <c r="BE41" i="1"/>
  <c r="BD23" i="2"/>
  <c r="BD110" i="2"/>
  <c r="BD106" i="2"/>
  <c r="BD29" i="2"/>
  <c r="BD79" i="2"/>
  <c r="BD88" i="2" s="1"/>
  <c r="BD10" i="2"/>
  <c r="BD24" i="2" s="1"/>
  <c r="BD34" i="2" s="1"/>
  <c r="BD36" i="2" s="1"/>
  <c r="BD38" i="2" s="1"/>
  <c r="BD124" i="2" l="1"/>
  <c r="BE46" i="1"/>
  <c r="BE211" i="2"/>
  <c r="BD41" i="2"/>
  <c r="BD44" i="2"/>
  <c r="BD46" i="2" s="1"/>
  <c r="BD234" i="1" l="1"/>
  <c r="BD232" i="1"/>
  <c r="BD229" i="1"/>
  <c r="BD228" i="1"/>
  <c r="BD227" i="1"/>
  <c r="BD226" i="1"/>
  <c r="BD225" i="1"/>
  <c r="BD223" i="1"/>
  <c r="BD222" i="1"/>
  <c r="BD221" i="1"/>
  <c r="BD219" i="1"/>
  <c r="BD218" i="1"/>
  <c r="BD207" i="1"/>
  <c r="BD203" i="1"/>
  <c r="BD201" i="1"/>
  <c r="BD200" i="1"/>
  <c r="BD199" i="1"/>
  <c r="BD198" i="1"/>
  <c r="BD196" i="1"/>
  <c r="BD195" i="1"/>
  <c r="BD190" i="1"/>
  <c r="BD185" i="1"/>
  <c r="BD180" i="1"/>
  <c r="BD176" i="1"/>
  <c r="BD175" i="1"/>
  <c r="BD173" i="1"/>
  <c r="BD172" i="1"/>
  <c r="BD171" i="1"/>
  <c r="BD170" i="1"/>
  <c r="BD163" i="1"/>
  <c r="BD162" i="1"/>
  <c r="BD161" i="1"/>
  <c r="BD160" i="1"/>
  <c r="BD159" i="1"/>
  <c r="BD158" i="1"/>
  <c r="BD157" i="1"/>
  <c r="BD156" i="1"/>
  <c r="BD154" i="1"/>
  <c r="BD153" i="1"/>
  <c r="BD152" i="1"/>
  <c r="BD151" i="1"/>
  <c r="BE154" i="2" l="1"/>
  <c r="BE155" i="2"/>
  <c r="BE170" i="2"/>
  <c r="BE194" i="2"/>
  <c r="BE222" i="2"/>
  <c r="BE147" i="2"/>
  <c r="BE171" i="2"/>
  <c r="BE195" i="2"/>
  <c r="BE223" i="2"/>
  <c r="BE193" i="2"/>
  <c r="BE221" i="2"/>
  <c r="BE214" i="2"/>
  <c r="BE220" i="2"/>
  <c r="BE148" i="2"/>
  <c r="BE175" i="2"/>
  <c r="BE196" i="2"/>
  <c r="BE224" i="2"/>
  <c r="BE149" i="2"/>
  <c r="BE158" i="2"/>
  <c r="BE180" i="2"/>
  <c r="BE198" i="2"/>
  <c r="BE216" i="2"/>
  <c r="BE227" i="2"/>
  <c r="BE191" i="2"/>
  <c r="BE151" i="2"/>
  <c r="BE165" i="2"/>
  <c r="BE185" i="2"/>
  <c r="BE217" i="2"/>
  <c r="BE229" i="2"/>
  <c r="BE152" i="2"/>
  <c r="BE166" i="2"/>
  <c r="BE190" i="2"/>
  <c r="BE218" i="2"/>
  <c r="BE219" i="2"/>
  <c r="BE228" i="2" s="1"/>
  <c r="BE156" i="2"/>
  <c r="BE157" i="2"/>
  <c r="BE167" i="2"/>
  <c r="BE168" i="2"/>
  <c r="BE169" i="2" s="1"/>
  <c r="BD168" i="1"/>
  <c r="BD220" i="1"/>
  <c r="BD155" i="1"/>
  <c r="BD174" i="1"/>
  <c r="BD224" i="1"/>
  <c r="BD204" i="1"/>
  <c r="BE150" i="2" l="1"/>
  <c r="BE164" i="2" s="1"/>
  <c r="BE174" i="2" s="1"/>
  <c r="BE176" i="2" s="1"/>
  <c r="BE178" i="2" s="1"/>
  <c r="BE184" i="2" s="1"/>
  <c r="BE186" i="2" s="1"/>
  <c r="BE215" i="2"/>
  <c r="BE163" i="2"/>
  <c r="BE181" i="2"/>
  <c r="BD169" i="1"/>
  <c r="BD233" i="1"/>
  <c r="BD179" i="1" l="1"/>
  <c r="BD181" i="1" l="1"/>
  <c r="BD183" i="1" l="1"/>
  <c r="BD186" i="1" l="1"/>
  <c r="BD189" i="1"/>
  <c r="BD191" i="1" l="1"/>
  <c r="BD115" i="1" l="1"/>
  <c r="BD110" i="1"/>
  <c r="BD108" i="1"/>
  <c r="BD106" i="1"/>
  <c r="BD94" i="1"/>
  <c r="BD86" i="1"/>
  <c r="BD79" i="1"/>
  <c r="BD75" i="1"/>
  <c r="BD73" i="1"/>
  <c r="BD62" i="1"/>
  <c r="BD59" i="1"/>
  <c r="BD29" i="1"/>
  <c r="BD10" i="1"/>
  <c r="BD143" i="1"/>
  <c r="BD131" i="1"/>
  <c r="BE86" i="2" l="1"/>
  <c r="BD231" i="1"/>
  <c r="BD24" i="1"/>
  <c r="BD88" i="1"/>
  <c r="BD124" i="1"/>
  <c r="BD6" i="1"/>
  <c r="BD146" i="2"/>
  <c r="BD131" i="2"/>
  <c r="BD108" i="2"/>
  <c r="BD94" i="2"/>
  <c r="BD73" i="2"/>
  <c r="BD62" i="2"/>
  <c r="BD6" i="2"/>
  <c r="BE226" i="2" l="1"/>
  <c r="BD34" i="1"/>
  <c r="BC114" i="2"/>
  <c r="BC125" i="2"/>
  <c r="BC123" i="2"/>
  <c r="BC121" i="2"/>
  <c r="BC120" i="2"/>
  <c r="BC119" i="2"/>
  <c r="BC118" i="2"/>
  <c r="BC117" i="2"/>
  <c r="BC116" i="2"/>
  <c r="BC113" i="2"/>
  <c r="BC112" i="2"/>
  <c r="BC111" i="2"/>
  <c r="BC109" i="2"/>
  <c r="BC110" i="1"/>
  <c r="BC213" i="2"/>
  <c r="BC202" i="2"/>
  <c r="BC146" i="2"/>
  <c r="BC131" i="2"/>
  <c r="BC108" i="2"/>
  <c r="BC105" i="2"/>
  <c r="BC104" i="2"/>
  <c r="BC103" i="2"/>
  <c r="BC102" i="2"/>
  <c r="BC101" i="2"/>
  <c r="BC100" i="2"/>
  <c r="BC99" i="2"/>
  <c r="BC98" i="2"/>
  <c r="BC97" i="2"/>
  <c r="BC96" i="2"/>
  <c r="BC95" i="2"/>
  <c r="BC94" i="2"/>
  <c r="BC73" i="2"/>
  <c r="BC62" i="2"/>
  <c r="BC58" i="2"/>
  <c r="BC56" i="2"/>
  <c r="BC55" i="2"/>
  <c r="BC54" i="2"/>
  <c r="BC53" i="2"/>
  <c r="BC51" i="2"/>
  <c r="BC50" i="2"/>
  <c r="BC45" i="2"/>
  <c r="BC40" i="2"/>
  <c r="BC35" i="2"/>
  <c r="BC31" i="2"/>
  <c r="BC30" i="2"/>
  <c r="BC27" i="2"/>
  <c r="BC26" i="2"/>
  <c r="BC25" i="2"/>
  <c r="BC18" i="2"/>
  <c r="BC17" i="2"/>
  <c r="BC15" i="2"/>
  <c r="BC12" i="2"/>
  <c r="BC11" i="2"/>
  <c r="BC9" i="2"/>
  <c r="BC8" i="2"/>
  <c r="BC7" i="2"/>
  <c r="BC6" i="2"/>
  <c r="BC151" i="1"/>
  <c r="BC152" i="1"/>
  <c r="BC153" i="1"/>
  <c r="BC154" i="1"/>
  <c r="BC156" i="1"/>
  <c r="BC157" i="1"/>
  <c r="BC158" i="1"/>
  <c r="BC159" i="1"/>
  <c r="BC160" i="1"/>
  <c r="BC161" i="1"/>
  <c r="BC162" i="1"/>
  <c r="BC163" i="1"/>
  <c r="BC170" i="1"/>
  <c r="BC171" i="1"/>
  <c r="BC172" i="1"/>
  <c r="BC173" i="1"/>
  <c r="BC175" i="1"/>
  <c r="BC176" i="1"/>
  <c r="BC180" i="1"/>
  <c r="BC185" i="1"/>
  <c r="BC190" i="1"/>
  <c r="BC195" i="1"/>
  <c r="BC196" i="1"/>
  <c r="BC198" i="1"/>
  <c r="BC199" i="1"/>
  <c r="BC200" i="1"/>
  <c r="BC201" i="1"/>
  <c r="BC203" i="1"/>
  <c r="BC207" i="1"/>
  <c r="BC218" i="1"/>
  <c r="BC219" i="1"/>
  <c r="BC221" i="1"/>
  <c r="BC222" i="1"/>
  <c r="BC223" i="1"/>
  <c r="BC225" i="1"/>
  <c r="BC226" i="1"/>
  <c r="BC227" i="1"/>
  <c r="BC228" i="1"/>
  <c r="BC229" i="1"/>
  <c r="BC232" i="1"/>
  <c r="BC234" i="1"/>
  <c r="BC143" i="1"/>
  <c r="BC131" i="1"/>
  <c r="BC115" i="1"/>
  <c r="BC108" i="1"/>
  <c r="BC106" i="1"/>
  <c r="BC94" i="1"/>
  <c r="BC86" i="1"/>
  <c r="BC79" i="1"/>
  <c r="BC75" i="1"/>
  <c r="BC73" i="1"/>
  <c r="BC62" i="1"/>
  <c r="BC59" i="1"/>
  <c r="BC29" i="1"/>
  <c r="BC23" i="1"/>
  <c r="BC10" i="1"/>
  <c r="BC6" i="1"/>
  <c r="BB125" i="2"/>
  <c r="BB123" i="2"/>
  <c r="BB121" i="2"/>
  <c r="BB120" i="2"/>
  <c r="BB119" i="2"/>
  <c r="BB118" i="2"/>
  <c r="BB117" i="2"/>
  <c r="BB116" i="2"/>
  <c r="BB113" i="2"/>
  <c r="BB112" i="2"/>
  <c r="BB111" i="2"/>
  <c r="BB109" i="2"/>
  <c r="BB105" i="2"/>
  <c r="BB104" i="2"/>
  <c r="BB103" i="2"/>
  <c r="BB102" i="2"/>
  <c r="BB101" i="2"/>
  <c r="BB100" i="2"/>
  <c r="BB99" i="2"/>
  <c r="BB98" i="2"/>
  <c r="BB97" i="2"/>
  <c r="BB96" i="2"/>
  <c r="BB95" i="2"/>
  <c r="BB58" i="2"/>
  <c r="BB56" i="2"/>
  <c r="BB55" i="2"/>
  <c r="BB54" i="2"/>
  <c r="BB53" i="2"/>
  <c r="BB51" i="2"/>
  <c r="BB50" i="2"/>
  <c r="BB45" i="2"/>
  <c r="BB40" i="2"/>
  <c r="BB35" i="2"/>
  <c r="BB31" i="2"/>
  <c r="BB30" i="2"/>
  <c r="BB28" i="2"/>
  <c r="BB26" i="2"/>
  <c r="BB25" i="2"/>
  <c r="BB18" i="2"/>
  <c r="BB17" i="2"/>
  <c r="BB15" i="2"/>
  <c r="BB12" i="2"/>
  <c r="BB11" i="2"/>
  <c r="BB9" i="2"/>
  <c r="BB8" i="2"/>
  <c r="BB7" i="2"/>
  <c r="BD190" i="2" l="1"/>
  <c r="BD166" i="2"/>
  <c r="BD152" i="2"/>
  <c r="BD220" i="2"/>
  <c r="BD229" i="2"/>
  <c r="BD217" i="2"/>
  <c r="BD185" i="2"/>
  <c r="BD165" i="2"/>
  <c r="BD151" i="2"/>
  <c r="BD227" i="2"/>
  <c r="BD216" i="2"/>
  <c r="BD198" i="2"/>
  <c r="BD180" i="2"/>
  <c r="BD158" i="2"/>
  <c r="BD149" i="2"/>
  <c r="BD224" i="2"/>
  <c r="BD214" i="2"/>
  <c r="BD196" i="2"/>
  <c r="BD175" i="2"/>
  <c r="BD148" i="2"/>
  <c r="BD191" i="2"/>
  <c r="BD218" i="2"/>
  <c r="BD223" i="2"/>
  <c r="BD195" i="2"/>
  <c r="BD171" i="2"/>
  <c r="BD147" i="2"/>
  <c r="BD222" i="2"/>
  <c r="BD194" i="2"/>
  <c r="BD170" i="2"/>
  <c r="BD155" i="2"/>
  <c r="BC24" i="1"/>
  <c r="BD221" i="2"/>
  <c r="BD193" i="2"/>
  <c r="BD154" i="2"/>
  <c r="BB23" i="2"/>
  <c r="BC23" i="2"/>
  <c r="BD156" i="2"/>
  <c r="BD157" i="2"/>
  <c r="BD168" i="2"/>
  <c r="BD167" i="2"/>
  <c r="BC231" i="1"/>
  <c r="BD86" i="2"/>
  <c r="BD47" i="1"/>
  <c r="BD36" i="1"/>
  <c r="BC10" i="2"/>
  <c r="BC24" i="2" s="1"/>
  <c r="BC34" i="2" s="1"/>
  <c r="BC36" i="2" s="1"/>
  <c r="BC38" i="2" s="1"/>
  <c r="BC44" i="2" s="1"/>
  <c r="BC46" i="2" s="1"/>
  <c r="BC110" i="2"/>
  <c r="BC155" i="1"/>
  <c r="BC115" i="2"/>
  <c r="BC88" i="1"/>
  <c r="BC168" i="1"/>
  <c r="BC220" i="1"/>
  <c r="BC174" i="1"/>
  <c r="BC106" i="2"/>
  <c r="BC204" i="1"/>
  <c r="BC29" i="2"/>
  <c r="BC224" i="1"/>
  <c r="BC124" i="1"/>
  <c r="BB115" i="2"/>
  <c r="BB106" i="2"/>
  <c r="BB110" i="2"/>
  <c r="BB29" i="2"/>
  <c r="BB10" i="2"/>
  <c r="BB24" i="2" s="1"/>
  <c r="BB34" i="2" s="1"/>
  <c r="BB36" i="2" s="1"/>
  <c r="BB38" i="2" s="1"/>
  <c r="BB44" i="2" s="1"/>
  <c r="BB46" i="2" s="1"/>
  <c r="BB213" i="2"/>
  <c r="BB202" i="2"/>
  <c r="BB146" i="2"/>
  <c r="BB131" i="2"/>
  <c r="BB108" i="2"/>
  <c r="BB94" i="2"/>
  <c r="BB73" i="2"/>
  <c r="BB62" i="2"/>
  <c r="BB6" i="2"/>
  <c r="BD219" i="2" l="1"/>
  <c r="BD228" i="2" s="1"/>
  <c r="BE47" i="2"/>
  <c r="BI71" i="1"/>
  <c r="BD150" i="2"/>
  <c r="BD164" i="2" s="1"/>
  <c r="BD174" i="2" s="1"/>
  <c r="BD176" i="2" s="1"/>
  <c r="BD178" i="2" s="1"/>
  <c r="BD181" i="2" s="1"/>
  <c r="BC169" i="1"/>
  <c r="BC179" i="1" s="1"/>
  <c r="BD215" i="2"/>
  <c r="BD226" i="2"/>
  <c r="BC34" i="1"/>
  <c r="BD163" i="2"/>
  <c r="BE59" i="2"/>
  <c r="BE48" i="2"/>
  <c r="BD169" i="2"/>
  <c r="BD38" i="1"/>
  <c r="BD48" i="1"/>
  <c r="BD192" i="1"/>
  <c r="BC124" i="2"/>
  <c r="BC233" i="1"/>
  <c r="BC41" i="2"/>
  <c r="BB124" i="2"/>
  <c r="BB41" i="2"/>
  <c r="BB218" i="1"/>
  <c r="BB207" i="1"/>
  <c r="BB203" i="1"/>
  <c r="BB201" i="1"/>
  <c r="BB200" i="1"/>
  <c r="BB199" i="1"/>
  <c r="BB198" i="1"/>
  <c r="BB196" i="1"/>
  <c r="BB195" i="1"/>
  <c r="BB190" i="1"/>
  <c r="BB185" i="1"/>
  <c r="BB180" i="1"/>
  <c r="BB176" i="1"/>
  <c r="BB175" i="1"/>
  <c r="BB173" i="1"/>
  <c r="BB172" i="1"/>
  <c r="BB171" i="1"/>
  <c r="BB170" i="1"/>
  <c r="BB163" i="1"/>
  <c r="BB162" i="1"/>
  <c r="BB161" i="1"/>
  <c r="BB160" i="1"/>
  <c r="BB159" i="1"/>
  <c r="BB158" i="1"/>
  <c r="BB157" i="1"/>
  <c r="BB156" i="1"/>
  <c r="BB154" i="1"/>
  <c r="BB153" i="1"/>
  <c r="BB152" i="1"/>
  <c r="BB151" i="1"/>
  <c r="BI71" i="2" l="1"/>
  <c r="BE187" i="2"/>
  <c r="BI216" i="1"/>
  <c r="BD184" i="2"/>
  <c r="BD186" i="2" s="1"/>
  <c r="BC36" i="1"/>
  <c r="BC47" i="1"/>
  <c r="BC166" i="2"/>
  <c r="BB157" i="2"/>
  <c r="BB168" i="2"/>
  <c r="BE199" i="2"/>
  <c r="BE188" i="2"/>
  <c r="BD193" i="1"/>
  <c r="BD41" i="1"/>
  <c r="BD44" i="1"/>
  <c r="BC181" i="1"/>
  <c r="BB158" i="2"/>
  <c r="BC158" i="2"/>
  <c r="BB151" i="2"/>
  <c r="BC151" i="2"/>
  <c r="BB165" i="2"/>
  <c r="BC165" i="2"/>
  <c r="BB185" i="2"/>
  <c r="BC185" i="2"/>
  <c r="BB190" i="2"/>
  <c r="BC190" i="2"/>
  <c r="BB180" i="2"/>
  <c r="BC180" i="2"/>
  <c r="BB152" i="2"/>
  <c r="BC152" i="2"/>
  <c r="BB167" i="2"/>
  <c r="BC167" i="2"/>
  <c r="BC168" i="2"/>
  <c r="BB191" i="2"/>
  <c r="BC191" i="2"/>
  <c r="BB154" i="2"/>
  <c r="BC154" i="2"/>
  <c r="BB193" i="2"/>
  <c r="BC193" i="2"/>
  <c r="BB155" i="2"/>
  <c r="BC155" i="2"/>
  <c r="BB170" i="2"/>
  <c r="BC170" i="2"/>
  <c r="BB194" i="2"/>
  <c r="BC194" i="2"/>
  <c r="BB198" i="2"/>
  <c r="BC198" i="2"/>
  <c r="BB156" i="2"/>
  <c r="BC157" i="2"/>
  <c r="BC156" i="2"/>
  <c r="BB195" i="2"/>
  <c r="BC195" i="2"/>
  <c r="BB149" i="2"/>
  <c r="BC149" i="2"/>
  <c r="BB147" i="2"/>
  <c r="BC147" i="2"/>
  <c r="BB171" i="2"/>
  <c r="BC171" i="2"/>
  <c r="BB148" i="2"/>
  <c r="BC148" i="2"/>
  <c r="BB175" i="2"/>
  <c r="BC175" i="2"/>
  <c r="BB196" i="2"/>
  <c r="BC196" i="2"/>
  <c r="BB174" i="1"/>
  <c r="BB166" i="2"/>
  <c r="BB204" i="1"/>
  <c r="BB168" i="1"/>
  <c r="BB155" i="1"/>
  <c r="BB143" i="1"/>
  <c r="BB131" i="1"/>
  <c r="BB115" i="1"/>
  <c r="BB110" i="1"/>
  <c r="BB108" i="1"/>
  <c r="BB106" i="1"/>
  <c r="BB94" i="1"/>
  <c r="BB73" i="1"/>
  <c r="BB62" i="1"/>
  <c r="BB59" i="1"/>
  <c r="BB29" i="1"/>
  <c r="BB23" i="1"/>
  <c r="BB10" i="1"/>
  <c r="BB6" i="1"/>
  <c r="AZ213" i="2"/>
  <c r="AZ202" i="2"/>
  <c r="AZ146" i="2"/>
  <c r="BI211" i="2" l="1"/>
  <c r="BH71" i="1"/>
  <c r="BC48" i="1"/>
  <c r="BC192" i="1"/>
  <c r="BD47" i="2"/>
  <c r="BC38" i="1"/>
  <c r="BB169" i="2"/>
  <c r="BC163" i="2"/>
  <c r="BB163" i="2"/>
  <c r="BD46" i="1"/>
  <c r="BB150" i="2"/>
  <c r="BB164" i="2" s="1"/>
  <c r="BB174" i="2" s="1"/>
  <c r="BB176" i="2" s="1"/>
  <c r="BB178" i="2" s="1"/>
  <c r="BB184" i="2" s="1"/>
  <c r="BB186" i="2" s="1"/>
  <c r="BC183" i="1"/>
  <c r="BC169" i="2"/>
  <c r="BC150" i="2"/>
  <c r="BC164" i="2" s="1"/>
  <c r="BC174" i="2" s="1"/>
  <c r="BC176" i="2" s="1"/>
  <c r="BC178" i="2" s="1"/>
  <c r="BB24" i="1"/>
  <c r="BB169" i="1"/>
  <c r="BB124" i="1"/>
  <c r="AZ131" i="2"/>
  <c r="AZ125" i="2"/>
  <c r="AZ123" i="2"/>
  <c r="AZ121" i="2"/>
  <c r="AZ120" i="2"/>
  <c r="AZ119" i="2"/>
  <c r="AZ118" i="2"/>
  <c r="AZ117" i="2"/>
  <c r="AZ116" i="2"/>
  <c r="AZ113" i="2"/>
  <c r="AZ112" i="2"/>
  <c r="AZ111" i="2"/>
  <c r="AZ109" i="2"/>
  <c r="AZ108" i="2"/>
  <c r="AZ73" i="2"/>
  <c r="AZ62" i="2"/>
  <c r="AY58" i="2"/>
  <c r="AX58" i="2"/>
  <c r="BH216" i="1" l="1"/>
  <c r="BC193" i="1"/>
  <c r="BD187" i="2"/>
  <c r="BD59" i="2"/>
  <c r="BD48" i="2"/>
  <c r="BH71" i="2"/>
  <c r="BC44" i="1"/>
  <c r="BC41" i="1"/>
  <c r="BC186" i="1"/>
  <c r="BC189" i="1"/>
  <c r="BC181" i="2"/>
  <c r="BC184" i="2"/>
  <c r="BC186" i="2" s="1"/>
  <c r="BB181" i="2"/>
  <c r="BB34" i="1"/>
  <c r="BB179" i="1"/>
  <c r="AZ115" i="2"/>
  <c r="AZ110" i="2"/>
  <c r="AZ6" i="2"/>
  <c r="BC46" i="1" l="1"/>
  <c r="BD188" i="2"/>
  <c r="BD199" i="2"/>
  <c r="BH211" i="2"/>
  <c r="BC191" i="1"/>
  <c r="BB181" i="1"/>
  <c r="BB47" i="1"/>
  <c r="BB36" i="1"/>
  <c r="AZ124" i="2"/>
  <c r="AZ218" i="1"/>
  <c r="AZ207" i="1"/>
  <c r="AZ151" i="1"/>
  <c r="AZ143" i="1"/>
  <c r="BB47" i="2" l="1"/>
  <c r="BB59" i="2" s="1"/>
  <c r="BC47" i="2"/>
  <c r="BB38" i="1"/>
  <c r="BB48" i="1"/>
  <c r="BB192" i="1"/>
  <c r="BB183" i="1"/>
  <c r="AZ131" i="1"/>
  <c r="BB187" i="2" l="1"/>
  <c r="BB188" i="2" s="1"/>
  <c r="BC187" i="2"/>
  <c r="BB48" i="2"/>
  <c r="BC59" i="2"/>
  <c r="BC48" i="2"/>
  <c r="BB193" i="1"/>
  <c r="BB186" i="1"/>
  <c r="BB189" i="1"/>
  <c r="BB41" i="1"/>
  <c r="BB44" i="1"/>
  <c r="AZ115" i="1"/>
  <c r="AZ110" i="1"/>
  <c r="AZ108" i="1"/>
  <c r="BB199" i="2" l="1"/>
  <c r="BC199" i="2"/>
  <c r="BC188" i="2"/>
  <c r="BB46" i="1"/>
  <c r="BB191" i="1"/>
  <c r="AZ124" i="1"/>
  <c r="AZ73" i="1"/>
  <c r="AZ62" i="1"/>
  <c r="AZ6" i="1"/>
  <c r="AZ105" i="2"/>
  <c r="AZ104" i="2"/>
  <c r="AZ103" i="2"/>
  <c r="AZ102" i="2"/>
  <c r="AZ101" i="2"/>
  <c r="AZ100" i="2"/>
  <c r="AZ99" i="2"/>
  <c r="AZ98" i="2"/>
  <c r="AZ97" i="2"/>
  <c r="AZ96" i="2"/>
  <c r="AZ95" i="2"/>
  <c r="AZ94" i="2"/>
  <c r="AZ106" i="1"/>
  <c r="AZ94" i="1"/>
  <c r="AZ106" i="2" l="1"/>
  <c r="AY86" i="1"/>
  <c r="AY89" i="2" l="1"/>
  <c r="AY87" i="2"/>
  <c r="AY84" i="2"/>
  <c r="AY83" i="2"/>
  <c r="AY82" i="2"/>
  <c r="AY81" i="2"/>
  <c r="AY80" i="2"/>
  <c r="AY78" i="2"/>
  <c r="AY77" i="2"/>
  <c r="AY76" i="2"/>
  <c r="AY74" i="2"/>
  <c r="AY67" i="2"/>
  <c r="AY66" i="2"/>
  <c r="AY64" i="2"/>
  <c r="AY63" i="2"/>
  <c r="AY56" i="2"/>
  <c r="AY55" i="2"/>
  <c r="AY54" i="2"/>
  <c r="AY53" i="2"/>
  <c r="AY51" i="2"/>
  <c r="AY50" i="2"/>
  <c r="AY45" i="2"/>
  <c r="AY40" i="2"/>
  <c r="AY35" i="2"/>
  <c r="AY31" i="2"/>
  <c r="AY30" i="2"/>
  <c r="AY28" i="2"/>
  <c r="AY26" i="2"/>
  <c r="AY25" i="2"/>
  <c r="AY18" i="2"/>
  <c r="AY16" i="2"/>
  <c r="AY15" i="2"/>
  <c r="AY14" i="2"/>
  <c r="AY12" i="2"/>
  <c r="AY11" i="2"/>
  <c r="AY9" i="2"/>
  <c r="AY8" i="2"/>
  <c r="AY7" i="2"/>
  <c r="AY234" i="1"/>
  <c r="AY232" i="1"/>
  <c r="AY231" i="1"/>
  <c r="AY229" i="1"/>
  <c r="AY228" i="1"/>
  <c r="AY227" i="1"/>
  <c r="AY226" i="1"/>
  <c r="AY225" i="1"/>
  <c r="AY223" i="1"/>
  <c r="AY222" i="1"/>
  <c r="AY221" i="1"/>
  <c r="AY219" i="1"/>
  <c r="AY212" i="1"/>
  <c r="AY211" i="1"/>
  <c r="AY209" i="1"/>
  <c r="AY208" i="1"/>
  <c r="AY203" i="1"/>
  <c r="AY201" i="1"/>
  <c r="AY200" i="1"/>
  <c r="AY199" i="1"/>
  <c r="AY198" i="1"/>
  <c r="AY196" i="1"/>
  <c r="AY195" i="1"/>
  <c r="AY190" i="1"/>
  <c r="AY185" i="1"/>
  <c r="AY180" i="1"/>
  <c r="AY176" i="1"/>
  <c r="AY175" i="1"/>
  <c r="AY173" i="1"/>
  <c r="AY172" i="1"/>
  <c r="AY171" i="1"/>
  <c r="AY170" i="1"/>
  <c r="AY163" i="1"/>
  <c r="AY162" i="1"/>
  <c r="AY161" i="1"/>
  <c r="AY160" i="1"/>
  <c r="AY159" i="1"/>
  <c r="AY158" i="1"/>
  <c r="AY157" i="1"/>
  <c r="AY156" i="1"/>
  <c r="AY154" i="1"/>
  <c r="AY153" i="1"/>
  <c r="AY152" i="1"/>
  <c r="AY79" i="1"/>
  <c r="AY75" i="1"/>
  <c r="AY68" i="1"/>
  <c r="AY65" i="1"/>
  <c r="AY59" i="1"/>
  <c r="AY29" i="1"/>
  <c r="AY23" i="1"/>
  <c r="AY10" i="1"/>
  <c r="AY109" i="2"/>
  <c r="AY111" i="2"/>
  <c r="AY112" i="2"/>
  <c r="AY113" i="2"/>
  <c r="AY116" i="2"/>
  <c r="AY117" i="2"/>
  <c r="AY118" i="2"/>
  <c r="AY119" i="2"/>
  <c r="AY120" i="2"/>
  <c r="AY121" i="2"/>
  <c r="AY123" i="2"/>
  <c r="AY125" i="2"/>
  <c r="AY95" i="2"/>
  <c r="AY96" i="2"/>
  <c r="AY97" i="2"/>
  <c r="AY98" i="2"/>
  <c r="AY99" i="2"/>
  <c r="AY100" i="2"/>
  <c r="AY101" i="2"/>
  <c r="AY102" i="2"/>
  <c r="AY103" i="2"/>
  <c r="AY104" i="2"/>
  <c r="AY105" i="2"/>
  <c r="AY24" i="1" l="1"/>
  <c r="AY204" i="2"/>
  <c r="AY206" i="2"/>
  <c r="AY207" i="2"/>
  <c r="AY88" i="1"/>
  <c r="AY79" i="2"/>
  <c r="AY88" i="2" s="1"/>
  <c r="AY210" i="1"/>
  <c r="AY10" i="2"/>
  <c r="AY24" i="2" s="1"/>
  <c r="AY34" i="2" s="1"/>
  <c r="AY36" i="2" s="1"/>
  <c r="AY38" i="2" s="1"/>
  <c r="AY41" i="2" s="1"/>
  <c r="AY69" i="1"/>
  <c r="AY110" i="2"/>
  <c r="AY168" i="1"/>
  <c r="AY155" i="1"/>
  <c r="AY224" i="1"/>
  <c r="AY23" i="2"/>
  <c r="AY75" i="2"/>
  <c r="AY174" i="1"/>
  <c r="AY213" i="1"/>
  <c r="AY204" i="1"/>
  <c r="AY220" i="1"/>
  <c r="AY29" i="2"/>
  <c r="AY106" i="2"/>
  <c r="AY203" i="2"/>
  <c r="AY68" i="2"/>
  <c r="AY65" i="2"/>
  <c r="AY115" i="2"/>
  <c r="AY205" i="2" l="1"/>
  <c r="AY208" i="2"/>
  <c r="AY169" i="1"/>
  <c r="AY233" i="1"/>
  <c r="AY34" i="1"/>
  <c r="AY124" i="2"/>
  <c r="AY214" i="1"/>
  <c r="AY69" i="2"/>
  <c r="AY44" i="2"/>
  <c r="AY46" i="2" s="1"/>
  <c r="AY115" i="1"/>
  <c r="AY110" i="1"/>
  <c r="AY106" i="1"/>
  <c r="AY209" i="2" l="1"/>
  <c r="AY179" i="1"/>
  <c r="AY47" i="1"/>
  <c r="AY36" i="1"/>
  <c r="AY124" i="1"/>
  <c r="AY48" i="1" l="1"/>
  <c r="AY192" i="1"/>
  <c r="AY181" i="1"/>
  <c r="AY38" i="1"/>
  <c r="AY6" i="1"/>
  <c r="AY62" i="1"/>
  <c r="AY73" i="1"/>
  <c r="AY94" i="1"/>
  <c r="AY108" i="1"/>
  <c r="AY131" i="1"/>
  <c r="AY143" i="1"/>
  <c r="AY151" i="1"/>
  <c r="AY207" i="1"/>
  <c r="AY218" i="1"/>
  <c r="AY6" i="2"/>
  <c r="AY62" i="2"/>
  <c r="AY73" i="2"/>
  <c r="AY94" i="2"/>
  <c r="AY108" i="2"/>
  <c r="AY131" i="2"/>
  <c r="AY146" i="2"/>
  <c r="AY202" i="2"/>
  <c r="AY213" i="2"/>
  <c r="AY193" i="1" l="1"/>
  <c r="AY44" i="1"/>
  <c r="AY183" i="1"/>
  <c r="AX229" i="1"/>
  <c r="AX228" i="1"/>
  <c r="AX227" i="1"/>
  <c r="AX226" i="1"/>
  <c r="AX86" i="1"/>
  <c r="AY46" i="1" l="1"/>
  <c r="AY186" i="1"/>
  <c r="AY189" i="1"/>
  <c r="AY221" i="2"/>
  <c r="AY222" i="2"/>
  <c r="AY223" i="2"/>
  <c r="AY224" i="2"/>
  <c r="AX231" i="1"/>
  <c r="AY86" i="2"/>
  <c r="AX30" i="2"/>
  <c r="AX26" i="2"/>
  <c r="AX234" i="1"/>
  <c r="AX232" i="1"/>
  <c r="AX225" i="1"/>
  <c r="AX223" i="1"/>
  <c r="AX222" i="1"/>
  <c r="AX221" i="1"/>
  <c r="AX219" i="1"/>
  <c r="AX218" i="1"/>
  <c r="AX212" i="1"/>
  <c r="AX211" i="1"/>
  <c r="AX209" i="1"/>
  <c r="AX208" i="1"/>
  <c r="AX207" i="1"/>
  <c r="AX203" i="1"/>
  <c r="AX201" i="1"/>
  <c r="AX200" i="1"/>
  <c r="AX199" i="1"/>
  <c r="AX198" i="1"/>
  <c r="AX196" i="1"/>
  <c r="AX195" i="1"/>
  <c r="AX190" i="1"/>
  <c r="AX185" i="1"/>
  <c r="AX180" i="1"/>
  <c r="AX176" i="1"/>
  <c r="AX175" i="1"/>
  <c r="AX173" i="1"/>
  <c r="AX172" i="1"/>
  <c r="AX171" i="1"/>
  <c r="AX170" i="1"/>
  <c r="AX163" i="1"/>
  <c r="AX162" i="1"/>
  <c r="AX161" i="1"/>
  <c r="AX160" i="1"/>
  <c r="AX159" i="1"/>
  <c r="AX158" i="1"/>
  <c r="AX157" i="1"/>
  <c r="AX156" i="1"/>
  <c r="AX154" i="1"/>
  <c r="AX153" i="1"/>
  <c r="AX152" i="1"/>
  <c r="AY191" i="1" l="1"/>
  <c r="AY214" i="2"/>
  <c r="AY149" i="2"/>
  <c r="AY151" i="2"/>
  <c r="AY165" i="2"/>
  <c r="AY185" i="2"/>
  <c r="AY217" i="2"/>
  <c r="AY226" i="2"/>
  <c r="AY158" i="2"/>
  <c r="AY190" i="2"/>
  <c r="AY148" i="2"/>
  <c r="AY152" i="2"/>
  <c r="AY166" i="2"/>
  <c r="AY218" i="2"/>
  <c r="AY191" i="2"/>
  <c r="AY220" i="2"/>
  <c r="AY175" i="2"/>
  <c r="AY180" i="2"/>
  <c r="AY198" i="2"/>
  <c r="AY154" i="2"/>
  <c r="AY193" i="2"/>
  <c r="AY227" i="2"/>
  <c r="AY155" i="2"/>
  <c r="AY170" i="2"/>
  <c r="AY194" i="2"/>
  <c r="AY229" i="2"/>
  <c r="AY196" i="2"/>
  <c r="AY147" i="2"/>
  <c r="AY171" i="2"/>
  <c r="AY195" i="2"/>
  <c r="AX210" i="1"/>
  <c r="AX220" i="1"/>
  <c r="AY216" i="2"/>
  <c r="AY156" i="2"/>
  <c r="AY157" i="2"/>
  <c r="AY167" i="2"/>
  <c r="AY168" i="2"/>
  <c r="AX224" i="1"/>
  <c r="AX213" i="1"/>
  <c r="AX174" i="1"/>
  <c r="AX155" i="1"/>
  <c r="AX168" i="1"/>
  <c r="AX204" i="1"/>
  <c r="AX79" i="1"/>
  <c r="AX75" i="1"/>
  <c r="AX68" i="1"/>
  <c r="AX65" i="1"/>
  <c r="AX59" i="1"/>
  <c r="AX29" i="1"/>
  <c r="AX23" i="1"/>
  <c r="AX10" i="1"/>
  <c r="AX213" i="2"/>
  <c r="AX207" i="2"/>
  <c r="AX206" i="2"/>
  <c r="AX204" i="2"/>
  <c r="AX203" i="2"/>
  <c r="AX202" i="2"/>
  <c r="AX146" i="2"/>
  <c r="AX131" i="2"/>
  <c r="AX125" i="2"/>
  <c r="AX123" i="2"/>
  <c r="AX121" i="2"/>
  <c r="AX120" i="2"/>
  <c r="AX119" i="2"/>
  <c r="AX118" i="2"/>
  <c r="AX117" i="2"/>
  <c r="AX116" i="2"/>
  <c r="AX113" i="2"/>
  <c r="AX112" i="2"/>
  <c r="AX111" i="2"/>
  <c r="AX109" i="2"/>
  <c r="AX108" i="2"/>
  <c r="AX105" i="2"/>
  <c r="AX104" i="2"/>
  <c r="AX103" i="2"/>
  <c r="AX102" i="2"/>
  <c r="AX101" i="2"/>
  <c r="AX100" i="2"/>
  <c r="AX99" i="2"/>
  <c r="AX98" i="2"/>
  <c r="AX97" i="2"/>
  <c r="AX96" i="2"/>
  <c r="AX95" i="2"/>
  <c r="AX94" i="2"/>
  <c r="AX89" i="2"/>
  <c r="AX87" i="2"/>
  <c r="AX84" i="2"/>
  <c r="AX83" i="2"/>
  <c r="AX82" i="2"/>
  <c r="AX81" i="2"/>
  <c r="AX80" i="2"/>
  <c r="AX78" i="2"/>
  <c r="AX77" i="2"/>
  <c r="AX76" i="2"/>
  <c r="AX74" i="2"/>
  <c r="AX73" i="2"/>
  <c r="AX67" i="2"/>
  <c r="AX66" i="2"/>
  <c r="AX64" i="2"/>
  <c r="AX63" i="2"/>
  <c r="AX62" i="2"/>
  <c r="AX56" i="2"/>
  <c r="AX55" i="2"/>
  <c r="AX54" i="2"/>
  <c r="AX53" i="2"/>
  <c r="AX51" i="2"/>
  <c r="AX50" i="2"/>
  <c r="AX45" i="2"/>
  <c r="AX40" i="2"/>
  <c r="AX35" i="2"/>
  <c r="AX31" i="2"/>
  <c r="AX27" i="2"/>
  <c r="AX25" i="2"/>
  <c r="AX18" i="2"/>
  <c r="AX17" i="2"/>
  <c r="AX15" i="2"/>
  <c r="AX14" i="2"/>
  <c r="AX12" i="2"/>
  <c r="AX11" i="2"/>
  <c r="AX9" i="2"/>
  <c r="AX8" i="2"/>
  <c r="AX7" i="2"/>
  <c r="AX6" i="2"/>
  <c r="AX106" i="1"/>
  <c r="AY150" i="2" l="1"/>
  <c r="AY164" i="2" s="1"/>
  <c r="AY174" i="2" s="1"/>
  <c r="AY176" i="2" s="1"/>
  <c r="AY178" i="2" s="1"/>
  <c r="AY181" i="2" s="1"/>
  <c r="AY219" i="2"/>
  <c r="AY228" i="2" s="1"/>
  <c r="AX169" i="1"/>
  <c r="AY215" i="2"/>
  <c r="AX233" i="1"/>
  <c r="AX88" i="1"/>
  <c r="AX24" i="1"/>
  <c r="AX214" i="1"/>
  <c r="AX208" i="2"/>
  <c r="AY163" i="2"/>
  <c r="AY169" i="2"/>
  <c r="AX115" i="2"/>
  <c r="AX29" i="2"/>
  <c r="AX69" i="1"/>
  <c r="AX110" i="2"/>
  <c r="AX68" i="2"/>
  <c r="AX106" i="2"/>
  <c r="AX205" i="2"/>
  <c r="AX79" i="2"/>
  <c r="AX88" i="2" s="1"/>
  <c r="AX65" i="2"/>
  <c r="AX23" i="2"/>
  <c r="AX10" i="2"/>
  <c r="AX24" i="2" s="1"/>
  <c r="AX34" i="2" s="1"/>
  <c r="AX36" i="2" s="1"/>
  <c r="AX38" i="2" s="1"/>
  <c r="AX41" i="2" s="1"/>
  <c r="AX75" i="2"/>
  <c r="AX115" i="1"/>
  <c r="AX110" i="1"/>
  <c r="AX108" i="1"/>
  <c r="AW108" i="1"/>
  <c r="AY184" i="2" l="1"/>
  <c r="AY186" i="2" s="1"/>
  <c r="AX34" i="1"/>
  <c r="AX179" i="1"/>
  <c r="AX209" i="2"/>
  <c r="AX124" i="2"/>
  <c r="AX124" i="1"/>
  <c r="AX69" i="2"/>
  <c r="AX44" i="2"/>
  <c r="AX46" i="2" s="1"/>
  <c r="AX6" i="1"/>
  <c r="AX62" i="1"/>
  <c r="AX73" i="1"/>
  <c r="AX94" i="1"/>
  <c r="AX131" i="1"/>
  <c r="AX143" i="1"/>
  <c r="AX151" i="1"/>
  <c r="AX181" i="1" l="1"/>
  <c r="AX47" i="1"/>
  <c r="AX36" i="1"/>
  <c r="AW213" i="2"/>
  <c r="AW202" i="2"/>
  <c r="AW146" i="2"/>
  <c r="AW125" i="2"/>
  <c r="AW123" i="2"/>
  <c r="AW121" i="2"/>
  <c r="AW120" i="2"/>
  <c r="AW119" i="2"/>
  <c r="AW118" i="2"/>
  <c r="AW117" i="2"/>
  <c r="AW116" i="2"/>
  <c r="AW113" i="2"/>
  <c r="AW112" i="2"/>
  <c r="AW111" i="2"/>
  <c r="AW109" i="2"/>
  <c r="AW108" i="2"/>
  <c r="AW105" i="2"/>
  <c r="AW104" i="2"/>
  <c r="AW103" i="2"/>
  <c r="AW102" i="2"/>
  <c r="AW101" i="2"/>
  <c r="AW100" i="2"/>
  <c r="AW99" i="2"/>
  <c r="AW98" i="2"/>
  <c r="AW97" i="2"/>
  <c r="AW96" i="2"/>
  <c r="AW95" i="2"/>
  <c r="AW94" i="2"/>
  <c r="AW89" i="2"/>
  <c r="AW87" i="2"/>
  <c r="AW84" i="2"/>
  <c r="AW83" i="2"/>
  <c r="AW82" i="2"/>
  <c r="AW81" i="2"/>
  <c r="AW80" i="2"/>
  <c r="AW78" i="2"/>
  <c r="AW77" i="2"/>
  <c r="AW76" i="2"/>
  <c r="AW74" i="2"/>
  <c r="AW73" i="2"/>
  <c r="AW67" i="2"/>
  <c r="AW66" i="2"/>
  <c r="AW64" i="2"/>
  <c r="AW63" i="2"/>
  <c r="AW62" i="2"/>
  <c r="AW58" i="2"/>
  <c r="AW56" i="2"/>
  <c r="AW55" i="2"/>
  <c r="AW54" i="2"/>
  <c r="AW53" i="2"/>
  <c r="AW51" i="2"/>
  <c r="AW50" i="2"/>
  <c r="AW45" i="2"/>
  <c r="AW40" i="2"/>
  <c r="AW35" i="2"/>
  <c r="AW31" i="2"/>
  <c r="AW30" i="2"/>
  <c r="AW28" i="2"/>
  <c r="AW26" i="2"/>
  <c r="AW25" i="2"/>
  <c r="AW18" i="2"/>
  <c r="AW17" i="2"/>
  <c r="AW15" i="2"/>
  <c r="AW12" i="2"/>
  <c r="AW11" i="2"/>
  <c r="AW9" i="2"/>
  <c r="AW8" i="2"/>
  <c r="AW7" i="2"/>
  <c r="AW6" i="2"/>
  <c r="AW151" i="1"/>
  <c r="AW234" i="1"/>
  <c r="AW232" i="1"/>
  <c r="AW229" i="1"/>
  <c r="AW228" i="1"/>
  <c r="AW227" i="1"/>
  <c r="AW226" i="1"/>
  <c r="AW225" i="1"/>
  <c r="AW223" i="1"/>
  <c r="AW222" i="1"/>
  <c r="AW221" i="1"/>
  <c r="AW219" i="1"/>
  <c r="AW218" i="1"/>
  <c r="AW212" i="1"/>
  <c r="AW211" i="1"/>
  <c r="AW209" i="1"/>
  <c r="AW208" i="1"/>
  <c r="AW207" i="1"/>
  <c r="AW203" i="1"/>
  <c r="AW201" i="1"/>
  <c r="AW200" i="1"/>
  <c r="AW199" i="1"/>
  <c r="AW198" i="1"/>
  <c r="AW196" i="1"/>
  <c r="AW195" i="1"/>
  <c r="AW190" i="1"/>
  <c r="AW185" i="1"/>
  <c r="AW180" i="1"/>
  <c r="AW176" i="1"/>
  <c r="AW175" i="1"/>
  <c r="AW173" i="1"/>
  <c r="AW172" i="1"/>
  <c r="AW171" i="1"/>
  <c r="AW170" i="1"/>
  <c r="AW163" i="1"/>
  <c r="AW162" i="1"/>
  <c r="AW161" i="1"/>
  <c r="AW160" i="1"/>
  <c r="AW159" i="1"/>
  <c r="AW158" i="1"/>
  <c r="AW157" i="1"/>
  <c r="AW156" i="1"/>
  <c r="AW154" i="1"/>
  <c r="AW153" i="1"/>
  <c r="AW152" i="1"/>
  <c r="AW115" i="1"/>
  <c r="AW110" i="1"/>
  <c r="AW106" i="1"/>
  <c r="AW94" i="1"/>
  <c r="AW86" i="1"/>
  <c r="AW79" i="1"/>
  <c r="AW75" i="1"/>
  <c r="AW73" i="1"/>
  <c r="AW68" i="1"/>
  <c r="AW65" i="1"/>
  <c r="AW62" i="1"/>
  <c r="AW59" i="1"/>
  <c r="AW29" i="1"/>
  <c r="AW23" i="1"/>
  <c r="AW10" i="1"/>
  <c r="AW6" i="1"/>
  <c r="AX192" i="1" l="1"/>
  <c r="AY47" i="2"/>
  <c r="AX48" i="1"/>
  <c r="AX183" i="1"/>
  <c r="AX38" i="1"/>
  <c r="AX147" i="2"/>
  <c r="AX148" i="2"/>
  <c r="AW157" i="2"/>
  <c r="AX196" i="2"/>
  <c r="AX149" i="2"/>
  <c r="AX198" i="2"/>
  <c r="AW24" i="1"/>
  <c r="AX165" i="2"/>
  <c r="AX217" i="2"/>
  <c r="AX166" i="2"/>
  <c r="AX190" i="2"/>
  <c r="AX218" i="2"/>
  <c r="AX195" i="2"/>
  <c r="AW204" i="2"/>
  <c r="AW88" i="1"/>
  <c r="AX151" i="2"/>
  <c r="AW168" i="2"/>
  <c r="AW207" i="2"/>
  <c r="AW69" i="1"/>
  <c r="AW154" i="2"/>
  <c r="AX154" i="2"/>
  <c r="AW158" i="2"/>
  <c r="AX158" i="2"/>
  <c r="AW180" i="2"/>
  <c r="AX180" i="2"/>
  <c r="AW193" i="2"/>
  <c r="AX193" i="2"/>
  <c r="AW213" i="1"/>
  <c r="AW216" i="2"/>
  <c r="AX216" i="2"/>
  <c r="AW221" i="2"/>
  <c r="AX221" i="2"/>
  <c r="AW227" i="2"/>
  <c r="AX227" i="2"/>
  <c r="AW148" i="2"/>
  <c r="AW166" i="2"/>
  <c r="AW198" i="2"/>
  <c r="AW231" i="1"/>
  <c r="AX86" i="2"/>
  <c r="AW168" i="1"/>
  <c r="AX155" i="2"/>
  <c r="AW170" i="2"/>
  <c r="AX170" i="2"/>
  <c r="AW185" i="2"/>
  <c r="AX185" i="2"/>
  <c r="AW194" i="2"/>
  <c r="AX194" i="2"/>
  <c r="AW222" i="2"/>
  <c r="AX222" i="2"/>
  <c r="AW229" i="2"/>
  <c r="AX229" i="2"/>
  <c r="AW149" i="2"/>
  <c r="AW152" i="2"/>
  <c r="AX152" i="2"/>
  <c r="AW156" i="2"/>
  <c r="AX157" i="2"/>
  <c r="AX156" i="2"/>
  <c r="AW171" i="2"/>
  <c r="AX171" i="2"/>
  <c r="AW223" i="2"/>
  <c r="AX223" i="2"/>
  <c r="AW151" i="2"/>
  <c r="AW195" i="2"/>
  <c r="AW167" i="2"/>
  <c r="AX167" i="2"/>
  <c r="AX168" i="2"/>
  <c r="AW175" i="2"/>
  <c r="AX175" i="2"/>
  <c r="AW191" i="2"/>
  <c r="AX191" i="2"/>
  <c r="AW220" i="1"/>
  <c r="AX214" i="2"/>
  <c r="AW220" i="2"/>
  <c r="AX220" i="2"/>
  <c r="AW224" i="2"/>
  <c r="AX224" i="2"/>
  <c r="AW165" i="2"/>
  <c r="AW196" i="2"/>
  <c r="AW218" i="2"/>
  <c r="AW110" i="2"/>
  <c r="AW217" i="2"/>
  <c r="AW206" i="2"/>
  <c r="AW208" i="2" s="1"/>
  <c r="AW124" i="1"/>
  <c r="AW155" i="1"/>
  <c r="AW210" i="1"/>
  <c r="AW75" i="2"/>
  <c r="AW10" i="2"/>
  <c r="AW24" i="2" s="1"/>
  <c r="AW34" i="2" s="1"/>
  <c r="AW36" i="2" s="1"/>
  <c r="AW38" i="2" s="1"/>
  <c r="AW44" i="2" s="1"/>
  <c r="AW46" i="2" s="1"/>
  <c r="AW65" i="2"/>
  <c r="AW68" i="2"/>
  <c r="AW115" i="2"/>
  <c r="AW106" i="2"/>
  <c r="AW86" i="2"/>
  <c r="AW79" i="2"/>
  <c r="AW88" i="2" s="1"/>
  <c r="AW224" i="1"/>
  <c r="AW214" i="2"/>
  <c r="AW203" i="2"/>
  <c r="AW204" i="1"/>
  <c r="AW190" i="2"/>
  <c r="AW29" i="2"/>
  <c r="AW174" i="1"/>
  <c r="AW23" i="2"/>
  <c r="AW155" i="2"/>
  <c r="AW147" i="2"/>
  <c r="AW131" i="2"/>
  <c r="AW143" i="1"/>
  <c r="AW131" i="1"/>
  <c r="AX186" i="1" l="1"/>
  <c r="AX189" i="1"/>
  <c r="AY59" i="2"/>
  <c r="AY48" i="2"/>
  <c r="AX193" i="1"/>
  <c r="AY187" i="2"/>
  <c r="AX41" i="1"/>
  <c r="AX44" i="1"/>
  <c r="AW205" i="2"/>
  <c r="AW209" i="2" s="1"/>
  <c r="AX150" i="2"/>
  <c r="AX164" i="2" s="1"/>
  <c r="AX174" i="2" s="1"/>
  <c r="AX176" i="2" s="1"/>
  <c r="AX178" i="2" s="1"/>
  <c r="AX184" i="2" s="1"/>
  <c r="AX186" i="2" s="1"/>
  <c r="AX219" i="2"/>
  <c r="AX228" i="2" s="1"/>
  <c r="AW169" i="2"/>
  <c r="AW34" i="1"/>
  <c r="AW233" i="1"/>
  <c r="AW169" i="1"/>
  <c r="AW214" i="1"/>
  <c r="AW150" i="2"/>
  <c r="AW164" i="2" s="1"/>
  <c r="AW174" i="2" s="1"/>
  <c r="AW176" i="2" s="1"/>
  <c r="AW178" i="2" s="1"/>
  <c r="AW184" i="2" s="1"/>
  <c r="AW186" i="2" s="1"/>
  <c r="AW219" i="2"/>
  <c r="AW228" i="2" s="1"/>
  <c r="AW163" i="2"/>
  <c r="AX169" i="2"/>
  <c r="AW215" i="2"/>
  <c r="AX215" i="2"/>
  <c r="AW226" i="2"/>
  <c r="AX226" i="2"/>
  <c r="AX163" i="2"/>
  <c r="AW124" i="2"/>
  <c r="AW69" i="2"/>
  <c r="AW41" i="2"/>
  <c r="AU30" i="2"/>
  <c r="AT30" i="2"/>
  <c r="AU26" i="2"/>
  <c r="AT26" i="2"/>
  <c r="AY188" i="2" l="1"/>
  <c r="AY199" i="2"/>
  <c r="AX46" i="1"/>
  <c r="AX191" i="1"/>
  <c r="AW36" i="1"/>
  <c r="AW47" i="1"/>
  <c r="AW179" i="1"/>
  <c r="AX181" i="2"/>
  <c r="AW181" i="2"/>
  <c r="AU75" i="1"/>
  <c r="AU23" i="1"/>
  <c r="AU109" i="2"/>
  <c r="AU111" i="2"/>
  <c r="AU112" i="2"/>
  <c r="AU113" i="2"/>
  <c r="AU116" i="2"/>
  <c r="AU117" i="2"/>
  <c r="AU118" i="2"/>
  <c r="AU119" i="2"/>
  <c r="AU120" i="2"/>
  <c r="AU121" i="2"/>
  <c r="AU123" i="2"/>
  <c r="AU125" i="2"/>
  <c r="AU74" i="2"/>
  <c r="AU76" i="2"/>
  <c r="AU77" i="2"/>
  <c r="AU78" i="2"/>
  <c r="AU80" i="2"/>
  <c r="AU81" i="2"/>
  <c r="AU82" i="2"/>
  <c r="AU83" i="2"/>
  <c r="AU84" i="2"/>
  <c r="AU87" i="2"/>
  <c r="AU89" i="2"/>
  <c r="AU63" i="2"/>
  <c r="AU64" i="2"/>
  <c r="AU66" i="2"/>
  <c r="AU67" i="2"/>
  <c r="AU45" i="2"/>
  <c r="AU50" i="2"/>
  <c r="AU51" i="2"/>
  <c r="AU53" i="2"/>
  <c r="AU54" i="2"/>
  <c r="AU55" i="2"/>
  <c r="AU56" i="2"/>
  <c r="AU7" i="2"/>
  <c r="AU8" i="2"/>
  <c r="AU9" i="2"/>
  <c r="AU11" i="2"/>
  <c r="AU12" i="2"/>
  <c r="AU14" i="2"/>
  <c r="AU15" i="2"/>
  <c r="AU17" i="2"/>
  <c r="AU18" i="2"/>
  <c r="AU25" i="2"/>
  <c r="AU27" i="2"/>
  <c r="AU31" i="2"/>
  <c r="AU35" i="2"/>
  <c r="AU40" i="2"/>
  <c r="AX47" i="2" l="1"/>
  <c r="AW47" i="2"/>
  <c r="AW192" i="1"/>
  <c r="AW48" i="1"/>
  <c r="AW38" i="1"/>
  <c r="AW181" i="1"/>
  <c r="AU65" i="2"/>
  <c r="AU29" i="2"/>
  <c r="AU75" i="2"/>
  <c r="AU10" i="2"/>
  <c r="AU24" i="2" s="1"/>
  <c r="AU34" i="2" s="1"/>
  <c r="AU36" i="2" s="1"/>
  <c r="AU38" i="2" s="1"/>
  <c r="AU23" i="2"/>
  <c r="AU110" i="2"/>
  <c r="AU115" i="2"/>
  <c r="AU68" i="2"/>
  <c r="AU79" i="2"/>
  <c r="AU88" i="2" s="1"/>
  <c r="AW41" i="1" l="1"/>
  <c r="AW44" i="1"/>
  <c r="AW59" i="2"/>
  <c r="AW48" i="2"/>
  <c r="AX187" i="2"/>
  <c r="AW187" i="2"/>
  <c r="AW193" i="1"/>
  <c r="AW183" i="1"/>
  <c r="AX59" i="2"/>
  <c r="AX48" i="2"/>
  <c r="AU69" i="2"/>
  <c r="AU124" i="2"/>
  <c r="AU41" i="2"/>
  <c r="AU44" i="2"/>
  <c r="AU46" i="2" s="1"/>
  <c r="AU234" i="1"/>
  <c r="AU232" i="1"/>
  <c r="AU229" i="1"/>
  <c r="AU228" i="1"/>
  <c r="AU227" i="1"/>
  <c r="AU226" i="1"/>
  <c r="AU225" i="1"/>
  <c r="AU223" i="1"/>
  <c r="AU222" i="1"/>
  <c r="AU221" i="1"/>
  <c r="AU219" i="1"/>
  <c r="AU218" i="1"/>
  <c r="AU212" i="1"/>
  <c r="AU211" i="1"/>
  <c r="AU209" i="1"/>
  <c r="AU208" i="1"/>
  <c r="AU207" i="1"/>
  <c r="AU203" i="1"/>
  <c r="AU201" i="1"/>
  <c r="AU200" i="1"/>
  <c r="AU199" i="1"/>
  <c r="AU198" i="1"/>
  <c r="AU196" i="1"/>
  <c r="AU195" i="1"/>
  <c r="AU190" i="1"/>
  <c r="AU185" i="1"/>
  <c r="AU180" i="1"/>
  <c r="AU176" i="1"/>
  <c r="AU175" i="1"/>
  <c r="AU173" i="1"/>
  <c r="AU172" i="1"/>
  <c r="AU171" i="1"/>
  <c r="AU170" i="1"/>
  <c r="AU163" i="1"/>
  <c r="AU162" i="1"/>
  <c r="AU161" i="1"/>
  <c r="AU160" i="1"/>
  <c r="AU159" i="1"/>
  <c r="AU158" i="1"/>
  <c r="AU157" i="1"/>
  <c r="AU156" i="1"/>
  <c r="AU154" i="1"/>
  <c r="AU153" i="1"/>
  <c r="AU152" i="1"/>
  <c r="AW46" i="1" l="1"/>
  <c r="AX199" i="2"/>
  <c r="AX188" i="2"/>
  <c r="AW188" i="2"/>
  <c r="AW199" i="2"/>
  <c r="AW189" i="1"/>
  <c r="AW186" i="1"/>
  <c r="AU203" i="2"/>
  <c r="AU204" i="2"/>
  <c r="AU207" i="2"/>
  <c r="AU155" i="1"/>
  <c r="AU213" i="1"/>
  <c r="AU206" i="2"/>
  <c r="AU220" i="1"/>
  <c r="AU224" i="1"/>
  <c r="AU210" i="1"/>
  <c r="AU204" i="1"/>
  <c r="AU174" i="1"/>
  <c r="AU168" i="1"/>
  <c r="AU115" i="1"/>
  <c r="AU110" i="1"/>
  <c r="AU86" i="1"/>
  <c r="AU79" i="1"/>
  <c r="AU68" i="1"/>
  <c r="AU65" i="1"/>
  <c r="AU59" i="1"/>
  <c r="AU29" i="1"/>
  <c r="AU10" i="1"/>
  <c r="AW191" i="1" l="1"/>
  <c r="AU205" i="2"/>
  <c r="AU208" i="2"/>
  <c r="AU88" i="1"/>
  <c r="AU24" i="1"/>
  <c r="AU214" i="1"/>
  <c r="AU233" i="1"/>
  <c r="AU169" i="1"/>
  <c r="AU69" i="1"/>
  <c r="AU124" i="1"/>
  <c r="AU231" i="1"/>
  <c r="AU6" i="2"/>
  <c r="AU62" i="2"/>
  <c r="AU73" i="2"/>
  <c r="AU94" i="2"/>
  <c r="AU95" i="2"/>
  <c r="AU96" i="2"/>
  <c r="AU97" i="2"/>
  <c r="AU98" i="2"/>
  <c r="AU99" i="2"/>
  <c r="AU100" i="2"/>
  <c r="AU101" i="2"/>
  <c r="AU102" i="2"/>
  <c r="AU103" i="2"/>
  <c r="AU104" i="2"/>
  <c r="AU105" i="2"/>
  <c r="AU108" i="2"/>
  <c r="AU131" i="2"/>
  <c r="AU146" i="2"/>
  <c r="AU202" i="2"/>
  <c r="AU213" i="2"/>
  <c r="AU106" i="1"/>
  <c r="AU6" i="1"/>
  <c r="AU62" i="1"/>
  <c r="AU73" i="1"/>
  <c r="AU94" i="1"/>
  <c r="AU108" i="1"/>
  <c r="AU131" i="1"/>
  <c r="AU143" i="1"/>
  <c r="AU151" i="1"/>
  <c r="AU209" i="2" l="1"/>
  <c r="AU179" i="1"/>
  <c r="AU34" i="1"/>
  <c r="AU106" i="2"/>
  <c r="AT213" i="2"/>
  <c r="AT74" i="2"/>
  <c r="AT76" i="2"/>
  <c r="AT77" i="2"/>
  <c r="AT78" i="2"/>
  <c r="AT80" i="2"/>
  <c r="AT81" i="2"/>
  <c r="AT82" i="2"/>
  <c r="AT83" i="2"/>
  <c r="AT84" i="2"/>
  <c r="AT87" i="2"/>
  <c r="AT89" i="2"/>
  <c r="AT63" i="2"/>
  <c r="AT64" i="2"/>
  <c r="AT66" i="2"/>
  <c r="AT67" i="2"/>
  <c r="AT45" i="2"/>
  <c r="AT50" i="2"/>
  <c r="AT51" i="2"/>
  <c r="AT53" i="2"/>
  <c r="AT54" i="2"/>
  <c r="AT55" i="2"/>
  <c r="AT56" i="2"/>
  <c r="AT58" i="2"/>
  <c r="AT7" i="2"/>
  <c r="AT8" i="2"/>
  <c r="AT9" i="2"/>
  <c r="AT11" i="2"/>
  <c r="AT12" i="2"/>
  <c r="AT14" i="2"/>
  <c r="AT15" i="2"/>
  <c r="AT16" i="2"/>
  <c r="AT18" i="2"/>
  <c r="AT25" i="2"/>
  <c r="AT28" i="2"/>
  <c r="AT31" i="2"/>
  <c r="AT35" i="2"/>
  <c r="AT40" i="2"/>
  <c r="AT159" i="1"/>
  <c r="AU154" i="2" s="1"/>
  <c r="AT227" i="1"/>
  <c r="AU222" i="2" s="1"/>
  <c r="AU47" i="1" l="1"/>
  <c r="AU36" i="1"/>
  <c r="AU181" i="1"/>
  <c r="AT65" i="2"/>
  <c r="AT68" i="2"/>
  <c r="AT29" i="2"/>
  <c r="AT10" i="2"/>
  <c r="AT24" i="2" s="1"/>
  <c r="AT34" i="2" s="1"/>
  <c r="AT36" i="2" s="1"/>
  <c r="AT38" i="2" s="1"/>
  <c r="AT44" i="2" s="1"/>
  <c r="AT46" i="2" s="1"/>
  <c r="AT79" i="2"/>
  <c r="AT88" i="2" s="1"/>
  <c r="AT23" i="2"/>
  <c r="AT75" i="2"/>
  <c r="AU38" i="1" l="1"/>
  <c r="AU183" i="1"/>
  <c r="AU192" i="1"/>
  <c r="AU48" i="1"/>
  <c r="AU71" i="1"/>
  <c r="AT69" i="2"/>
  <c r="AT41" i="2"/>
  <c r="AT219" i="1"/>
  <c r="AU214" i="2" s="1"/>
  <c r="AT221" i="1"/>
  <c r="AU216" i="2" s="1"/>
  <c r="AT222" i="1"/>
  <c r="AU217" i="2" s="1"/>
  <c r="AT223" i="1"/>
  <c r="AU218" i="2" s="1"/>
  <c r="AT225" i="1"/>
  <c r="AU220" i="2" s="1"/>
  <c r="AT226" i="1"/>
  <c r="AU221" i="2" s="1"/>
  <c r="AT228" i="1"/>
  <c r="AU223" i="2" s="1"/>
  <c r="AT229" i="1"/>
  <c r="AU224" i="2" s="1"/>
  <c r="AT232" i="1"/>
  <c r="AU227" i="2" s="1"/>
  <c r="AT234" i="1"/>
  <c r="AU229" i="2" s="1"/>
  <c r="AT208" i="1"/>
  <c r="AT203" i="2" s="1"/>
  <c r="AT209" i="1"/>
  <c r="AT211" i="1"/>
  <c r="AT206" i="2" s="1"/>
  <c r="AT212" i="1"/>
  <c r="AT207" i="2" s="1"/>
  <c r="AT152" i="1"/>
  <c r="AU147" i="2" s="1"/>
  <c r="AT153" i="1"/>
  <c r="AU148" i="2" s="1"/>
  <c r="AT154" i="1"/>
  <c r="AU149" i="2" s="1"/>
  <c r="AT156" i="1"/>
  <c r="AU151" i="2" s="1"/>
  <c r="AT157" i="1"/>
  <c r="AU152" i="2" s="1"/>
  <c r="AT158" i="1"/>
  <c r="AT160" i="1"/>
  <c r="AU155" i="2" s="1"/>
  <c r="AT161" i="1"/>
  <c r="AT162" i="1"/>
  <c r="AT163" i="1"/>
  <c r="AU158" i="2" s="1"/>
  <c r="AT170" i="1"/>
  <c r="AU165" i="2" s="1"/>
  <c r="AT171" i="1"/>
  <c r="AU166" i="2" s="1"/>
  <c r="AT172" i="1"/>
  <c r="AT173" i="1"/>
  <c r="AT175" i="1"/>
  <c r="AU170" i="2" s="1"/>
  <c r="AT176" i="1"/>
  <c r="AU171" i="2" s="1"/>
  <c r="AT180" i="1"/>
  <c r="AU175" i="2" s="1"/>
  <c r="AT185" i="1"/>
  <c r="AU180" i="2" s="1"/>
  <c r="AT190" i="1"/>
  <c r="AU185" i="2" s="1"/>
  <c r="AT195" i="1"/>
  <c r="AU190" i="2" s="1"/>
  <c r="AT196" i="1"/>
  <c r="AU191" i="2" s="1"/>
  <c r="AT198" i="1"/>
  <c r="AU193" i="2" s="1"/>
  <c r="AT199" i="1"/>
  <c r="AU194" i="2" s="1"/>
  <c r="AT200" i="1"/>
  <c r="AU195" i="2" s="1"/>
  <c r="AT201" i="1"/>
  <c r="AU196" i="2" s="1"/>
  <c r="AT203" i="1"/>
  <c r="AU198" i="2" s="1"/>
  <c r="AT86" i="1"/>
  <c r="AU86" i="2" s="1"/>
  <c r="AT79" i="1"/>
  <c r="AT88" i="1" s="1"/>
  <c r="AT75" i="1"/>
  <c r="AT68" i="1"/>
  <c r="AT65" i="1"/>
  <c r="AT59" i="1"/>
  <c r="AT29" i="1"/>
  <c r="AT23" i="1"/>
  <c r="AT10" i="1"/>
  <c r="AT24" i="1" s="1"/>
  <c r="AT34" i="1" s="1"/>
  <c r="AU189" i="1" l="1"/>
  <c r="AU186" i="1"/>
  <c r="AU71" i="2"/>
  <c r="AU216" i="1"/>
  <c r="AU193" i="1"/>
  <c r="AU44" i="1"/>
  <c r="AU41" i="1"/>
  <c r="AT224" i="1"/>
  <c r="AT233" i="1" s="1"/>
  <c r="AT174" i="1"/>
  <c r="AT155" i="1"/>
  <c r="AT169" i="1" s="1"/>
  <c r="AT179" i="1" s="1"/>
  <c r="AT181" i="1" s="1"/>
  <c r="AT183" i="1" s="1"/>
  <c r="AT186" i="1" s="1"/>
  <c r="AU167" i="2"/>
  <c r="AU168" i="2"/>
  <c r="AU150" i="2"/>
  <c r="AU164" i="2" s="1"/>
  <c r="AU174" i="2" s="1"/>
  <c r="AU176" i="2" s="1"/>
  <c r="AU178" i="2" s="1"/>
  <c r="AU219" i="2"/>
  <c r="AU228" i="2" s="1"/>
  <c r="AT69" i="1"/>
  <c r="AU156" i="2"/>
  <c r="AU157" i="2"/>
  <c r="AT213" i="1"/>
  <c r="AT208" i="2"/>
  <c r="AT210" i="1"/>
  <c r="AT204" i="2"/>
  <c r="AT205" i="2" s="1"/>
  <c r="AT231" i="1"/>
  <c r="AU226" i="2" s="1"/>
  <c r="AT220" i="1"/>
  <c r="AU215" i="2" s="1"/>
  <c r="AT204" i="1"/>
  <c r="AT168" i="1"/>
  <c r="AT47" i="1"/>
  <c r="AT36" i="1"/>
  <c r="AT38" i="1" s="1"/>
  <c r="AT44" i="1" s="1"/>
  <c r="AT46" i="1" s="1"/>
  <c r="AT109" i="2"/>
  <c r="AT111" i="2"/>
  <c r="AT112" i="2"/>
  <c r="AT113" i="2"/>
  <c r="AT116" i="2"/>
  <c r="AT117" i="2"/>
  <c r="AT118" i="2"/>
  <c r="AT119" i="2"/>
  <c r="AT120" i="2"/>
  <c r="AT121" i="2"/>
  <c r="AT123" i="2"/>
  <c r="AT125" i="2"/>
  <c r="AT95" i="2"/>
  <c r="AT96" i="2"/>
  <c r="AT97" i="2"/>
  <c r="AT98" i="2"/>
  <c r="AT99" i="2"/>
  <c r="AT100" i="2"/>
  <c r="AT101" i="2"/>
  <c r="AT102" i="2"/>
  <c r="AT103" i="2"/>
  <c r="AT104" i="2"/>
  <c r="AT105" i="2"/>
  <c r="AT106" i="1"/>
  <c r="AU211" i="2" l="1"/>
  <c r="AU46" i="1"/>
  <c r="AU191" i="1"/>
  <c r="AU47" i="2"/>
  <c r="AU59" i="2" s="1"/>
  <c r="AU58" i="2" s="1"/>
  <c r="AY71" i="1"/>
  <c r="AT214" i="1"/>
  <c r="AU169" i="2"/>
  <c r="AT209" i="2"/>
  <c r="AU163" i="2"/>
  <c r="AU181" i="2"/>
  <c r="AU184" i="2"/>
  <c r="AU186" i="2" s="1"/>
  <c r="AT189" i="1"/>
  <c r="AT191" i="1" s="1"/>
  <c r="AT106" i="2"/>
  <c r="AT115" i="2"/>
  <c r="AT110" i="2"/>
  <c r="AT41" i="1"/>
  <c r="AT48" i="1"/>
  <c r="AT192" i="1"/>
  <c r="AT115" i="1"/>
  <c r="AT110" i="1"/>
  <c r="AY71" i="2" l="1"/>
  <c r="AU48" i="2"/>
  <c r="AU187" i="2"/>
  <c r="AU188" i="2" s="1"/>
  <c r="AY216" i="1"/>
  <c r="AT124" i="1"/>
  <c r="AT124" i="2"/>
  <c r="AT193" i="1"/>
  <c r="AT6" i="1"/>
  <c r="AT62" i="1"/>
  <c r="AT73" i="1"/>
  <c r="AT94" i="1"/>
  <c r="AT108" i="1"/>
  <c r="AT131" i="1"/>
  <c r="AT143" i="1"/>
  <c r="AT151" i="1"/>
  <c r="AT207" i="1"/>
  <c r="AT218" i="1"/>
  <c r="AT6" i="2"/>
  <c r="AT62" i="2"/>
  <c r="AT73" i="2"/>
  <c r="AT94" i="2"/>
  <c r="AT108" i="2"/>
  <c r="AT131" i="2"/>
  <c r="AT146" i="2"/>
  <c r="AT202" i="2"/>
  <c r="AY211" i="2" l="1"/>
  <c r="AU199" i="2"/>
  <c r="AM12" i="1"/>
  <c r="AM11" i="1"/>
  <c r="AR30" i="1"/>
  <c r="AR26" i="1"/>
  <c r="AM30" i="1"/>
  <c r="AM26" i="1"/>
  <c r="AS213" i="2" l="1"/>
  <c r="AS202" i="2"/>
  <c r="AS146" i="2"/>
  <c r="AS89" i="2"/>
  <c r="AS87" i="2"/>
  <c r="AS84" i="2"/>
  <c r="AS83" i="2"/>
  <c r="AS82" i="2"/>
  <c r="AS81" i="2"/>
  <c r="AS80" i="2"/>
  <c r="AS78" i="2"/>
  <c r="AS77" i="2"/>
  <c r="AS76" i="2"/>
  <c r="AS74" i="2"/>
  <c r="AS73" i="2"/>
  <c r="AS67" i="2"/>
  <c r="AS66" i="2"/>
  <c r="AS64" i="2"/>
  <c r="AS63" i="2"/>
  <c r="AS62" i="2"/>
  <c r="AS58" i="2"/>
  <c r="AS56" i="2"/>
  <c r="AS55" i="2"/>
  <c r="AS54" i="2"/>
  <c r="AS53" i="2"/>
  <c r="AS51" i="2"/>
  <c r="AS50" i="2"/>
  <c r="AS45" i="2"/>
  <c r="AS14" i="2"/>
  <c r="AS6" i="2"/>
  <c r="AS40" i="2"/>
  <c r="AS35" i="2"/>
  <c r="AS31" i="2"/>
  <c r="AS27" i="2"/>
  <c r="AS25" i="2"/>
  <c r="AS18" i="2"/>
  <c r="AS17" i="2"/>
  <c r="AS15" i="2"/>
  <c r="AS12" i="2"/>
  <c r="AS11" i="2"/>
  <c r="AS9" i="2"/>
  <c r="AS8" i="2"/>
  <c r="AS7" i="2"/>
  <c r="AS218" i="1"/>
  <c r="AS207" i="1"/>
  <c r="AS68" i="2" l="1"/>
  <c r="AS75" i="2"/>
  <c r="AS65" i="2"/>
  <c r="AS10" i="2"/>
  <c r="AS24" i="2" s="1"/>
  <c r="AS23" i="2"/>
  <c r="AS79" i="2"/>
  <c r="AS88" i="2" s="1"/>
  <c r="AS73" i="1"/>
  <c r="AS62" i="1"/>
  <c r="AS159" i="1"/>
  <c r="AS6" i="1"/>
  <c r="AS219" i="1"/>
  <c r="AT214" i="2" s="1"/>
  <c r="AS221" i="1"/>
  <c r="AT216" i="2" s="1"/>
  <c r="AS222" i="1"/>
  <c r="AT217" i="2" s="1"/>
  <c r="AS223" i="1"/>
  <c r="AT218" i="2" s="1"/>
  <c r="AS225" i="1"/>
  <c r="AT220" i="2" s="1"/>
  <c r="AS226" i="1"/>
  <c r="AT221" i="2" s="1"/>
  <c r="AS227" i="1"/>
  <c r="AT222" i="2" s="1"/>
  <c r="AS228" i="1"/>
  <c r="AT223" i="2" s="1"/>
  <c r="AS229" i="1"/>
  <c r="AT224" i="2" s="1"/>
  <c r="AS232" i="1"/>
  <c r="AT227" i="2" s="1"/>
  <c r="AS234" i="1"/>
  <c r="AT229" i="2" s="1"/>
  <c r="AS208" i="1"/>
  <c r="AS203" i="2" s="1"/>
  <c r="AS209" i="1"/>
  <c r="AS204" i="2" s="1"/>
  <c r="AS211" i="1"/>
  <c r="AS206" i="2" s="1"/>
  <c r="AS212" i="1"/>
  <c r="AS207" i="2" s="1"/>
  <c r="AS190" i="1"/>
  <c r="AT185" i="2" s="1"/>
  <c r="AS195" i="1"/>
  <c r="AT190" i="2" s="1"/>
  <c r="AS196" i="1"/>
  <c r="AT191" i="2" s="1"/>
  <c r="AS198" i="1"/>
  <c r="AT193" i="2" s="1"/>
  <c r="AS199" i="1"/>
  <c r="AT194" i="2" s="1"/>
  <c r="AS200" i="1"/>
  <c r="AT195" i="2" s="1"/>
  <c r="AS201" i="1"/>
  <c r="AT196" i="2" s="1"/>
  <c r="AS203" i="1"/>
  <c r="AT198" i="2" s="1"/>
  <c r="AS151" i="1"/>
  <c r="AS152" i="1"/>
  <c r="AT147" i="2" s="1"/>
  <c r="AS153" i="1"/>
  <c r="AT148" i="2" s="1"/>
  <c r="AS154" i="1"/>
  <c r="AT149" i="2" s="1"/>
  <c r="AS156" i="1"/>
  <c r="AT151" i="2" s="1"/>
  <c r="AS157" i="1"/>
  <c r="AT152" i="2" s="1"/>
  <c r="AS158" i="1"/>
  <c r="AS160" i="1"/>
  <c r="AT155" i="2" s="1"/>
  <c r="AS161" i="1"/>
  <c r="AS162" i="1"/>
  <c r="AS163" i="1"/>
  <c r="AT158" i="2" s="1"/>
  <c r="AS170" i="1"/>
  <c r="AT165" i="2" s="1"/>
  <c r="AS171" i="1"/>
  <c r="AT166" i="2" s="1"/>
  <c r="AS172" i="1"/>
  <c r="AS173" i="1"/>
  <c r="AS175" i="1"/>
  <c r="AT170" i="2" s="1"/>
  <c r="AS176" i="1"/>
  <c r="AT171" i="2" s="1"/>
  <c r="AS180" i="1"/>
  <c r="AT175" i="2" s="1"/>
  <c r="AS185" i="1"/>
  <c r="AT180" i="2" s="1"/>
  <c r="AS86" i="1"/>
  <c r="AT86" i="2" s="1"/>
  <c r="AS79" i="1"/>
  <c r="AS88" i="1" s="1"/>
  <c r="AS75" i="1"/>
  <c r="AS68" i="1"/>
  <c r="AS65" i="1"/>
  <c r="AS59" i="1"/>
  <c r="AS29" i="1"/>
  <c r="AS23" i="1"/>
  <c r="AS10" i="1"/>
  <c r="AS24" i="1" s="1"/>
  <c r="AS34" i="1" s="1"/>
  <c r="AS47" i="1" s="1"/>
  <c r="AX71" i="1" s="1"/>
  <c r="AT47" i="2" l="1"/>
  <c r="AT59" i="2" s="1"/>
  <c r="AX71" i="2"/>
  <c r="AS69" i="1"/>
  <c r="AS155" i="1"/>
  <c r="AS169" i="1" s="1"/>
  <c r="AS179" i="1" s="1"/>
  <c r="AS181" i="1" s="1"/>
  <c r="AS183" i="1" s="1"/>
  <c r="AS186" i="1" s="1"/>
  <c r="AS213" i="1"/>
  <c r="AS154" i="2"/>
  <c r="AT154" i="2"/>
  <c r="AT156" i="2"/>
  <c r="AT157" i="2"/>
  <c r="AT168" i="2"/>
  <c r="AT167" i="2"/>
  <c r="AT150" i="2"/>
  <c r="AT219" i="2"/>
  <c r="AT228" i="2" s="1"/>
  <c r="AS69" i="2"/>
  <c r="AS224" i="1"/>
  <c r="AS233" i="1" s="1"/>
  <c r="AS208" i="2"/>
  <c r="AS220" i="1"/>
  <c r="AT215" i="2" s="1"/>
  <c r="AS231" i="1"/>
  <c r="AT226" i="2" s="1"/>
  <c r="AS168" i="1"/>
  <c r="AS205" i="2"/>
  <c r="AS210" i="1"/>
  <c r="AS214" i="1" s="1"/>
  <c r="AS204" i="1"/>
  <c r="AS174" i="1"/>
  <c r="AS36" i="1"/>
  <c r="AS38" i="1" s="1"/>
  <c r="AS125" i="2"/>
  <c r="AS123" i="2"/>
  <c r="AS121" i="2"/>
  <c r="AS120" i="2"/>
  <c r="AS119" i="2"/>
  <c r="AS118" i="2"/>
  <c r="AS117" i="2"/>
  <c r="AS116" i="2"/>
  <c r="AS113" i="2"/>
  <c r="AS112" i="2"/>
  <c r="AS111" i="2"/>
  <c r="AS109" i="2"/>
  <c r="AS105" i="2"/>
  <c r="AS104" i="2"/>
  <c r="AS103" i="2"/>
  <c r="AS102" i="2"/>
  <c r="AS101" i="2"/>
  <c r="AS100" i="2"/>
  <c r="AS99" i="2"/>
  <c r="AS98" i="2"/>
  <c r="AS97" i="2"/>
  <c r="AS96" i="2"/>
  <c r="AS95" i="2"/>
  <c r="AS115" i="1"/>
  <c r="AS110" i="1"/>
  <c r="AT48" i="2" l="1"/>
  <c r="AT163" i="2"/>
  <c r="AT169" i="2"/>
  <c r="AT164" i="2"/>
  <c r="AT174" i="2" s="1"/>
  <c r="AT176" i="2" s="1"/>
  <c r="AT178" i="2" s="1"/>
  <c r="AT181" i="2" s="1"/>
  <c r="AS189" i="1"/>
  <c r="AS191" i="1" s="1"/>
  <c r="AS110" i="2"/>
  <c r="AS209" i="2"/>
  <c r="AS115" i="2"/>
  <c r="AS106" i="2"/>
  <c r="AS44" i="1"/>
  <c r="AS46" i="1" s="1"/>
  <c r="AS41" i="1"/>
  <c r="AS48" i="1"/>
  <c r="AS192" i="1"/>
  <c r="AS124" i="1"/>
  <c r="AS106" i="1"/>
  <c r="AS108" i="1"/>
  <c r="AS94" i="1"/>
  <c r="AS108" i="2"/>
  <c r="AS94" i="2"/>
  <c r="AT187" i="2" l="1"/>
  <c r="AT199" i="2" s="1"/>
  <c r="AX216" i="1"/>
  <c r="AT184" i="2"/>
  <c r="AT186" i="2" s="1"/>
  <c r="AS124" i="2"/>
  <c r="AS193" i="1"/>
  <c r="AS131" i="1"/>
  <c r="AS143" i="1"/>
  <c r="AS131" i="2"/>
  <c r="AX211" i="2" l="1"/>
  <c r="AT188" i="2"/>
  <c r="AR213" i="2"/>
  <c r="AR202" i="2"/>
  <c r="AM146" i="2"/>
  <c r="AN146" i="2"/>
  <c r="AR146" i="2"/>
  <c r="AR125" i="2"/>
  <c r="AR123" i="2"/>
  <c r="AR121" i="2"/>
  <c r="AR120" i="2"/>
  <c r="AR119" i="2"/>
  <c r="AR118" i="2"/>
  <c r="AR117" i="2"/>
  <c r="AR116" i="2"/>
  <c r="AR113" i="2"/>
  <c r="AR112" i="2"/>
  <c r="AR111" i="2"/>
  <c r="AR109" i="2"/>
  <c r="AM125" i="2"/>
  <c r="AM123" i="2"/>
  <c r="AM121" i="2"/>
  <c r="AM120" i="2"/>
  <c r="AM119" i="2"/>
  <c r="AM118" i="2"/>
  <c r="AM117" i="2"/>
  <c r="AM116" i="2"/>
  <c r="AM113" i="2"/>
  <c r="AM112" i="2"/>
  <c r="AM111" i="2"/>
  <c r="AM109" i="2"/>
  <c r="AR89" i="2"/>
  <c r="AR87" i="2"/>
  <c r="AR84" i="2"/>
  <c r="AR83" i="2"/>
  <c r="AR82" i="2"/>
  <c r="AR81" i="2"/>
  <c r="AR80" i="2"/>
  <c r="AR78" i="2"/>
  <c r="AR77" i="2"/>
  <c r="AR76" i="2"/>
  <c r="AR74" i="2"/>
  <c r="AR73" i="2"/>
  <c r="AR67" i="2"/>
  <c r="AR66" i="2"/>
  <c r="AR64" i="2"/>
  <c r="AR63" i="2"/>
  <c r="AR62" i="2"/>
  <c r="AR58" i="2"/>
  <c r="AR56" i="2"/>
  <c r="AR55" i="2"/>
  <c r="AR54" i="2"/>
  <c r="AR53" i="2"/>
  <c r="AR51" i="2"/>
  <c r="AR50" i="2"/>
  <c r="AR45" i="2"/>
  <c r="AR40" i="2"/>
  <c r="AR35" i="2"/>
  <c r="AR31" i="2"/>
  <c r="AR30" i="2"/>
  <c r="AR28" i="2"/>
  <c r="AR25" i="2"/>
  <c r="AR18" i="2"/>
  <c r="AR16" i="2"/>
  <c r="AR15" i="2"/>
  <c r="AR12" i="2"/>
  <c r="AR11" i="2"/>
  <c r="AR9" i="2"/>
  <c r="AR8" i="2"/>
  <c r="AR7" i="2"/>
  <c r="AR6" i="2"/>
  <c r="AR234" i="1"/>
  <c r="AR232" i="1"/>
  <c r="AR229" i="1"/>
  <c r="AS224" i="2" s="1"/>
  <c r="AR228" i="1"/>
  <c r="AS223" i="2" s="1"/>
  <c r="AR227" i="1"/>
  <c r="AS222" i="2" s="1"/>
  <c r="AR226" i="1"/>
  <c r="AS221" i="2" s="1"/>
  <c r="AR225" i="1"/>
  <c r="AR223" i="1"/>
  <c r="AR222" i="1"/>
  <c r="AR221" i="1"/>
  <c r="AS216" i="2" s="1"/>
  <c r="AR219" i="1"/>
  <c r="AS214" i="2" s="1"/>
  <c r="AR212" i="1"/>
  <c r="AR207" i="2" s="1"/>
  <c r="AR211" i="1"/>
  <c r="AR209" i="1"/>
  <c r="AR204" i="2" s="1"/>
  <c r="AR208" i="1"/>
  <c r="AR203" i="2" s="1"/>
  <c r="AR203" i="1"/>
  <c r="AS198" i="2" s="1"/>
  <c r="AR201" i="1"/>
  <c r="AS196" i="2" s="1"/>
  <c r="AR200" i="1"/>
  <c r="AS195" i="2" s="1"/>
  <c r="AR199" i="1"/>
  <c r="AR198" i="1"/>
  <c r="AR196" i="1"/>
  <c r="AR195" i="1"/>
  <c r="AS190" i="2" s="1"/>
  <c r="AR190" i="1"/>
  <c r="AR185" i="1"/>
  <c r="AR180" i="1"/>
  <c r="AS175" i="2" s="1"/>
  <c r="AR176" i="1"/>
  <c r="AS171" i="2" s="1"/>
  <c r="AR175" i="1"/>
  <c r="AS170" i="2" s="1"/>
  <c r="AR173" i="1"/>
  <c r="AR168" i="2" s="1"/>
  <c r="AR172" i="1"/>
  <c r="AR167" i="2" s="1"/>
  <c r="AR170" i="1"/>
  <c r="AR163" i="1"/>
  <c r="AR162" i="1"/>
  <c r="AR157" i="2" s="1"/>
  <c r="AR161" i="1"/>
  <c r="AR160" i="1"/>
  <c r="AR158" i="1"/>
  <c r="AR157" i="1"/>
  <c r="AS152" i="2" s="1"/>
  <c r="AR156" i="1"/>
  <c r="AS151" i="2" s="1"/>
  <c r="AR154" i="1"/>
  <c r="AS149" i="2" s="1"/>
  <c r="AR153" i="1"/>
  <c r="AS148" i="2" s="1"/>
  <c r="AR152" i="1"/>
  <c r="AR86" i="1"/>
  <c r="AR231" i="1" s="1"/>
  <c r="AR59" i="1"/>
  <c r="AK29" i="1"/>
  <c r="AM29" i="1"/>
  <c r="AR10" i="1"/>
  <c r="AR24" i="1" s="1"/>
  <c r="AM10" i="1"/>
  <c r="AR79" i="1"/>
  <c r="AR88" i="1" s="1"/>
  <c r="AR75" i="1"/>
  <c r="AR68" i="1"/>
  <c r="AR65" i="1"/>
  <c r="AR23" i="1"/>
  <c r="AR213" i="1" l="1"/>
  <c r="AR69" i="1"/>
  <c r="AR216" i="2"/>
  <c r="AR221" i="2"/>
  <c r="AR222" i="2"/>
  <c r="AR149" i="2"/>
  <c r="AR210" i="1"/>
  <c r="AR226" i="2"/>
  <c r="AS226" i="2"/>
  <c r="AR151" i="2"/>
  <c r="AR185" i="2"/>
  <c r="AS185" i="2"/>
  <c r="AR229" i="2"/>
  <c r="AS229" i="2"/>
  <c r="AR168" i="1"/>
  <c r="AS155" i="2"/>
  <c r="AR156" i="2"/>
  <c r="AS157" i="2"/>
  <c r="AS156" i="2"/>
  <c r="AR193" i="2"/>
  <c r="AS193" i="2"/>
  <c r="AR158" i="2"/>
  <c r="AS158" i="2"/>
  <c r="AR218" i="2"/>
  <c r="AS218" i="2"/>
  <c r="AR175" i="2"/>
  <c r="AR223" i="2"/>
  <c r="AR165" i="2"/>
  <c r="AS165" i="2"/>
  <c r="AR220" i="2"/>
  <c r="AS220" i="2"/>
  <c r="AR195" i="2"/>
  <c r="AR224" i="2"/>
  <c r="AR227" i="2"/>
  <c r="AS227" i="2"/>
  <c r="AR152" i="2"/>
  <c r="AR191" i="2"/>
  <c r="AS191" i="2"/>
  <c r="AR171" i="2"/>
  <c r="AR196" i="2"/>
  <c r="AR148" i="2"/>
  <c r="AR180" i="2"/>
  <c r="AS180" i="2"/>
  <c r="AR224" i="1"/>
  <c r="AR233" i="1" s="1"/>
  <c r="AS217" i="2"/>
  <c r="AR194" i="2"/>
  <c r="AS194" i="2"/>
  <c r="AR86" i="2"/>
  <c r="AS86" i="2"/>
  <c r="AS167" i="2"/>
  <c r="AS168" i="2"/>
  <c r="AR155" i="1"/>
  <c r="AR169" i="1" s="1"/>
  <c r="AS147" i="2"/>
  <c r="AS150" i="2" s="1"/>
  <c r="AR147" i="2"/>
  <c r="AR198" i="2"/>
  <c r="AR170" i="2"/>
  <c r="AR115" i="2"/>
  <c r="AR79" i="2"/>
  <c r="AR88" i="2" s="1"/>
  <c r="AR217" i="2"/>
  <c r="AR204" i="1"/>
  <c r="AR220" i="1"/>
  <c r="AR10" i="2"/>
  <c r="AR24" i="2" s="1"/>
  <c r="AM115" i="2"/>
  <c r="AR190" i="2"/>
  <c r="AR206" i="2"/>
  <c r="AR208" i="2" s="1"/>
  <c r="AR155" i="2"/>
  <c r="AR214" i="2"/>
  <c r="AR205" i="2"/>
  <c r="AR23" i="2"/>
  <c r="AR68" i="2"/>
  <c r="AR65" i="2"/>
  <c r="AR110" i="2"/>
  <c r="AM110" i="2"/>
  <c r="AR75" i="2"/>
  <c r="AR115" i="1"/>
  <c r="AR110" i="1"/>
  <c r="AR214" i="1" l="1"/>
  <c r="AR219" i="2"/>
  <c r="AR228" i="2" s="1"/>
  <c r="AS219" i="2"/>
  <c r="AS228" i="2" s="1"/>
  <c r="AR150" i="2"/>
  <c r="AR164" i="2" s="1"/>
  <c r="AS163" i="2"/>
  <c r="AR124" i="2"/>
  <c r="AR215" i="2"/>
  <c r="AS215" i="2"/>
  <c r="AR163" i="2"/>
  <c r="AS164" i="2"/>
  <c r="AM124" i="2"/>
  <c r="AR209" i="2"/>
  <c r="AR69" i="2"/>
  <c r="AA73" i="2"/>
  <c r="AF73" i="2"/>
  <c r="AM73" i="2"/>
  <c r="AN73" i="2"/>
  <c r="AM62" i="2"/>
  <c r="AM6" i="2"/>
  <c r="AR108" i="2"/>
  <c r="AR94" i="2"/>
  <c r="AR106" i="1"/>
  <c r="AR105" i="2"/>
  <c r="AR104" i="2"/>
  <c r="AR103" i="2"/>
  <c r="AR102" i="2"/>
  <c r="AR101" i="2"/>
  <c r="AR100" i="2"/>
  <c r="AR99" i="2"/>
  <c r="AR98" i="2"/>
  <c r="AR97" i="2"/>
  <c r="AR96" i="2"/>
  <c r="AR95" i="2"/>
  <c r="AR106" i="2" l="1"/>
  <c r="AR131" i="2"/>
  <c r="AR131" i="1" l="1"/>
  <c r="AR218" i="1"/>
  <c r="AR207" i="1"/>
  <c r="AR151" i="1"/>
  <c r="AR143" i="1"/>
  <c r="AR108" i="1"/>
  <c r="AR94" i="1"/>
  <c r="AR73" i="1"/>
  <c r="AR62" i="1"/>
  <c r="AR6" i="1"/>
  <c r="AP40" i="2" l="1"/>
  <c r="AP115" i="1"/>
  <c r="AP86" i="1" l="1"/>
  <c r="AP10" i="1" l="1"/>
  <c r="AP125" i="2"/>
  <c r="AP123" i="2"/>
  <c r="AP121" i="2"/>
  <c r="AP120" i="2"/>
  <c r="AP119" i="2"/>
  <c r="AP118" i="2"/>
  <c r="AP117" i="2"/>
  <c r="AP116" i="2"/>
  <c r="AP113" i="2"/>
  <c r="AP112" i="2"/>
  <c r="AP111" i="2"/>
  <c r="AP109" i="2"/>
  <c r="AP89" i="2"/>
  <c r="AP87" i="2"/>
  <c r="AP84" i="2"/>
  <c r="AP83" i="2"/>
  <c r="AP82" i="2"/>
  <c r="AP81" i="2"/>
  <c r="AP80" i="2"/>
  <c r="AP78" i="2"/>
  <c r="AP77" i="2"/>
  <c r="AP76" i="2"/>
  <c r="AP74" i="2"/>
  <c r="AP67" i="2"/>
  <c r="AP66" i="2"/>
  <c r="AP64" i="2"/>
  <c r="AP63" i="2"/>
  <c r="AP58" i="2"/>
  <c r="AP56" i="2"/>
  <c r="AP55" i="2"/>
  <c r="AP54" i="2"/>
  <c r="AP53" i="2"/>
  <c r="AP51" i="2"/>
  <c r="AP50" i="2"/>
  <c r="AP45" i="2"/>
  <c r="AP35" i="2"/>
  <c r="AP31" i="2"/>
  <c r="AP30" i="2"/>
  <c r="AP27" i="2"/>
  <c r="AP26" i="2"/>
  <c r="AP25" i="2"/>
  <c r="AP19" i="2"/>
  <c r="AP18" i="2"/>
  <c r="AP17" i="2"/>
  <c r="AP15" i="2"/>
  <c r="AP12" i="2"/>
  <c r="AP11" i="2"/>
  <c r="AP9" i="2"/>
  <c r="AP8" i="2"/>
  <c r="AP7" i="2"/>
  <c r="AP234" i="1"/>
  <c r="AP232" i="1"/>
  <c r="AP231" i="1"/>
  <c r="AP229" i="1"/>
  <c r="AP228" i="1"/>
  <c r="AP227" i="1"/>
  <c r="AP226" i="1"/>
  <c r="AP225" i="1"/>
  <c r="AP223" i="1"/>
  <c r="AP222" i="1"/>
  <c r="AP221" i="1"/>
  <c r="AP219" i="1"/>
  <c r="AP212" i="1"/>
  <c r="AP207" i="2" s="1"/>
  <c r="AP211" i="1"/>
  <c r="AP209" i="1"/>
  <c r="AP204" i="2" s="1"/>
  <c r="AP208" i="1"/>
  <c r="AP203" i="1"/>
  <c r="AP201" i="1"/>
  <c r="AP200" i="1"/>
  <c r="AP199" i="1"/>
  <c r="AP198" i="1"/>
  <c r="AP196" i="1"/>
  <c r="AP195" i="1"/>
  <c r="AP190" i="1"/>
  <c r="AP185" i="1"/>
  <c r="AP180" i="1"/>
  <c r="AP176" i="1"/>
  <c r="AP175" i="1"/>
  <c r="AP173" i="1"/>
  <c r="AP172" i="1"/>
  <c r="AP171" i="1"/>
  <c r="AP170" i="1"/>
  <c r="AP163" i="1"/>
  <c r="AP162" i="1"/>
  <c r="AP161" i="1"/>
  <c r="AP160" i="1"/>
  <c r="AP158" i="1"/>
  <c r="AP157" i="1"/>
  <c r="AP156" i="1"/>
  <c r="AP154" i="1"/>
  <c r="AP153" i="1"/>
  <c r="AP152" i="1"/>
  <c r="AP213" i="1" l="1"/>
  <c r="AP210" i="1"/>
  <c r="AP68" i="2"/>
  <c r="AP168" i="1"/>
  <c r="AP115" i="2"/>
  <c r="AP204" i="1"/>
  <c r="AP203" i="2"/>
  <c r="AP205" i="2" s="1"/>
  <c r="AP206" i="2"/>
  <c r="AP208" i="2" s="1"/>
  <c r="AP155" i="1"/>
  <c r="AP169" i="1" s="1"/>
  <c r="AP179" i="1" s="1"/>
  <c r="AP181" i="1" s="1"/>
  <c r="AP183" i="1" s="1"/>
  <c r="AP186" i="1" s="1"/>
  <c r="AP10" i="2"/>
  <c r="AP24" i="2" s="1"/>
  <c r="AP34" i="2" s="1"/>
  <c r="AP36" i="2" s="1"/>
  <c r="AP38" i="2" s="1"/>
  <c r="AP23" i="2"/>
  <c r="AP65" i="2"/>
  <c r="AP110" i="2"/>
  <c r="AP174" i="1"/>
  <c r="AP29" i="2"/>
  <c r="AP75" i="2"/>
  <c r="AP224" i="1"/>
  <c r="AP233" i="1" s="1"/>
  <c r="AP79" i="2"/>
  <c r="AP88" i="2" s="1"/>
  <c r="AP220" i="1"/>
  <c r="AP110" i="1"/>
  <c r="AP124" i="1" s="1"/>
  <c r="AP79" i="1"/>
  <c r="AP88" i="1" s="1"/>
  <c r="AP75" i="1"/>
  <c r="AP59" i="1"/>
  <c r="AP29" i="1"/>
  <c r="AP24" i="1"/>
  <c r="AP34" i="1" s="1"/>
  <c r="AP47" i="1" s="1"/>
  <c r="AP23" i="1"/>
  <c r="AP68" i="1"/>
  <c r="AP65" i="1"/>
  <c r="AP214" i="1" l="1"/>
  <c r="AP69" i="2"/>
  <c r="AP189" i="1"/>
  <c r="AP191" i="1" s="1"/>
  <c r="AP69" i="1"/>
  <c r="AP71" i="1" s="1"/>
  <c r="AP124" i="2"/>
  <c r="AP209" i="2"/>
  <c r="AP41" i="2"/>
  <c r="AP44" i="2"/>
  <c r="AP46" i="2" s="1"/>
  <c r="AP36" i="1"/>
  <c r="AP38" i="1" s="1"/>
  <c r="AP41" i="1" s="1"/>
  <c r="AP48" i="1"/>
  <c r="AP94" i="1"/>
  <c r="AP44" i="1" l="1"/>
  <c r="AP46" i="1" s="1"/>
  <c r="AP192" i="1"/>
  <c r="AP143" i="1"/>
  <c r="AP216" i="1" l="1"/>
  <c r="AP193" i="1"/>
  <c r="AP95" i="2"/>
  <c r="AP96" i="2"/>
  <c r="AP97" i="2"/>
  <c r="AP98" i="2"/>
  <c r="AP99" i="2"/>
  <c r="AP100" i="2"/>
  <c r="AP101" i="2"/>
  <c r="AP102" i="2"/>
  <c r="AP103" i="2"/>
  <c r="AP104" i="2"/>
  <c r="AP105" i="2"/>
  <c r="AP213" i="2"/>
  <c r="AP202" i="2"/>
  <c r="AP146" i="2"/>
  <c r="AP108" i="2"/>
  <c r="AP73" i="2"/>
  <c r="AP62" i="2"/>
  <c r="AP6" i="2"/>
  <c r="AP94" i="2"/>
  <c r="AP106" i="1"/>
  <c r="AP218" i="1"/>
  <c r="AP106" i="2" l="1"/>
  <c r="AP207" i="1"/>
  <c r="AP73" i="1"/>
  <c r="AP62" i="1"/>
  <c r="AP151" i="1"/>
  <c r="AP6" i="1"/>
  <c r="AP108" i="1"/>
  <c r="AA85" i="2" l="1"/>
  <c r="AN143" i="1" l="1"/>
  <c r="AO143" i="1"/>
  <c r="AM143" i="1"/>
  <c r="AO213" i="2" l="1"/>
  <c r="AO202" i="2"/>
  <c r="AO146" i="2"/>
  <c r="AO108" i="2"/>
  <c r="AO125" i="2"/>
  <c r="AO123" i="2"/>
  <c r="AO121" i="2"/>
  <c r="AO120" i="2"/>
  <c r="AO119" i="2"/>
  <c r="AO118" i="2"/>
  <c r="AO117" i="2"/>
  <c r="AO116" i="2"/>
  <c r="AO113" i="2"/>
  <c r="AO112" i="2"/>
  <c r="AO111" i="2"/>
  <c r="AO109" i="2"/>
  <c r="AO73" i="2"/>
  <c r="AO89" i="2"/>
  <c r="AO87" i="2"/>
  <c r="AO84" i="2"/>
  <c r="AO83" i="2"/>
  <c r="AO82" i="2"/>
  <c r="AO81" i="2"/>
  <c r="AO80" i="2"/>
  <c r="AO78" i="2"/>
  <c r="AO77" i="2"/>
  <c r="AO76" i="2"/>
  <c r="AO74" i="2"/>
  <c r="AO62" i="2"/>
  <c r="AN62" i="2"/>
  <c r="AO6" i="2"/>
  <c r="AN6" i="2"/>
  <c r="AO64" i="2"/>
  <c r="AO67" i="2"/>
  <c r="AO66" i="2"/>
  <c r="AO63" i="2"/>
  <c r="AO58" i="2"/>
  <c r="AO56" i="2"/>
  <c r="AO55" i="2"/>
  <c r="AO54" i="2"/>
  <c r="AO53" i="2"/>
  <c r="AO51" i="2"/>
  <c r="AO50" i="2"/>
  <c r="AO45" i="2"/>
  <c r="AO40" i="2"/>
  <c r="AO35" i="2"/>
  <c r="AO31" i="2"/>
  <c r="AO30" i="2"/>
  <c r="AO28" i="2"/>
  <c r="AO26" i="2"/>
  <c r="AO25" i="2"/>
  <c r="AO19" i="2"/>
  <c r="AO18" i="2"/>
  <c r="AO16" i="2"/>
  <c r="AO15" i="2"/>
  <c r="AO12" i="2"/>
  <c r="AO11" i="2"/>
  <c r="AO9" i="2"/>
  <c r="AO8" i="2"/>
  <c r="AO7" i="2"/>
  <c r="AO234" i="1"/>
  <c r="AP229" i="2" s="1"/>
  <c r="AO232" i="1"/>
  <c r="AP227" i="2" s="1"/>
  <c r="AO229" i="1"/>
  <c r="AP224" i="2" s="1"/>
  <c r="AO228" i="1"/>
  <c r="AP223" i="2" s="1"/>
  <c r="AO227" i="1"/>
  <c r="AP222" i="2" s="1"/>
  <c r="AO226" i="1"/>
  <c r="AP221" i="2" s="1"/>
  <c r="AO225" i="1"/>
  <c r="AP220" i="2" s="1"/>
  <c r="AO223" i="1"/>
  <c r="AP218" i="2" s="1"/>
  <c r="AO222" i="1"/>
  <c r="AP217" i="2" s="1"/>
  <c r="AO221" i="1"/>
  <c r="AP216" i="2" s="1"/>
  <c r="AO219" i="1"/>
  <c r="AP214" i="2" s="1"/>
  <c r="AO218" i="1"/>
  <c r="AO212" i="1"/>
  <c r="AO207" i="2" s="1"/>
  <c r="AO211" i="1"/>
  <c r="AO209" i="1"/>
  <c r="AO204" i="2" s="1"/>
  <c r="AO208" i="1"/>
  <c r="AO203" i="2" s="1"/>
  <c r="AO207" i="1"/>
  <c r="AO203" i="1"/>
  <c r="AP198" i="2" s="1"/>
  <c r="AO201" i="1"/>
  <c r="AP196" i="2" s="1"/>
  <c r="AO200" i="1"/>
  <c r="AP195" i="2" s="1"/>
  <c r="AO199" i="1"/>
  <c r="AP194" i="2" s="1"/>
  <c r="AO198" i="1"/>
  <c r="AP193" i="2" s="1"/>
  <c r="AO196" i="1"/>
  <c r="AP191" i="2" s="1"/>
  <c r="AO195" i="1"/>
  <c r="AP190" i="2" s="1"/>
  <c r="AO190" i="1"/>
  <c r="AP185" i="2" s="1"/>
  <c r="AO185" i="1"/>
  <c r="AP180" i="2" s="1"/>
  <c r="AO180" i="1"/>
  <c r="AP175" i="2" s="1"/>
  <c r="AO176" i="1"/>
  <c r="AP171" i="2" s="1"/>
  <c r="AO175" i="1"/>
  <c r="AP170" i="2" s="1"/>
  <c r="AO173" i="1"/>
  <c r="AO172" i="1"/>
  <c r="AO171" i="1"/>
  <c r="AP166" i="2" s="1"/>
  <c r="AO170" i="1"/>
  <c r="AP165" i="2" s="1"/>
  <c r="AO163" i="1"/>
  <c r="AP158" i="2" s="1"/>
  <c r="AO162" i="1"/>
  <c r="AO161" i="1"/>
  <c r="AO160" i="1"/>
  <c r="AP155" i="2" s="1"/>
  <c r="AO158" i="1"/>
  <c r="AO157" i="1"/>
  <c r="AP152" i="2" s="1"/>
  <c r="AO156" i="1"/>
  <c r="AP151" i="2" s="1"/>
  <c r="AO154" i="1"/>
  <c r="AP149" i="2" s="1"/>
  <c r="AO153" i="1"/>
  <c r="AP148" i="2" s="1"/>
  <c r="AO152" i="1"/>
  <c r="AO151" i="1"/>
  <c r="AO213" i="1" l="1"/>
  <c r="AO115" i="2"/>
  <c r="AP219" i="2"/>
  <c r="AP228" i="2" s="1"/>
  <c r="AP168" i="2"/>
  <c r="AP167" i="2"/>
  <c r="AO155" i="1"/>
  <c r="AO169" i="1" s="1"/>
  <c r="AO179" i="1" s="1"/>
  <c r="AO181" i="1" s="1"/>
  <c r="AO183" i="1" s="1"/>
  <c r="AP147" i="2"/>
  <c r="AP150" i="2" s="1"/>
  <c r="AP164" i="2" s="1"/>
  <c r="AP174" i="2" s="1"/>
  <c r="AP176" i="2" s="1"/>
  <c r="AP178" i="2" s="1"/>
  <c r="AP157" i="2"/>
  <c r="AP156" i="2"/>
  <c r="AO65" i="2"/>
  <c r="AO174" i="1"/>
  <c r="AO224" i="1"/>
  <c r="AO233" i="1" s="1"/>
  <c r="AO79" i="2"/>
  <c r="AO88" i="2" s="1"/>
  <c r="AO110" i="2"/>
  <c r="AO10" i="2"/>
  <c r="AO24" i="2" s="1"/>
  <c r="AO34" i="2" s="1"/>
  <c r="AO36" i="2" s="1"/>
  <c r="AO38" i="2" s="1"/>
  <c r="AO44" i="2" s="1"/>
  <c r="AO46" i="2" s="1"/>
  <c r="AO68" i="2"/>
  <c r="AO168" i="1"/>
  <c r="AO204" i="1"/>
  <c r="AO210" i="1"/>
  <c r="AO29" i="2"/>
  <c r="AO75" i="2"/>
  <c r="AO206" i="2"/>
  <c r="AO208" i="2" s="1"/>
  <c r="AO205" i="2"/>
  <c r="AO23" i="2"/>
  <c r="AO220" i="1"/>
  <c r="AP215" i="2" s="1"/>
  <c r="AO124" i="2" l="1"/>
  <c r="AO214" i="1"/>
  <c r="AP169" i="2"/>
  <c r="AP163" i="2"/>
  <c r="AO189" i="1"/>
  <c r="AO191" i="1" s="1"/>
  <c r="AO186" i="1"/>
  <c r="AO69" i="2"/>
  <c r="AP184" i="2"/>
  <c r="AP186" i="2" s="1"/>
  <c r="AP181" i="2"/>
  <c r="AO41" i="2"/>
  <c r="AO209" i="2"/>
  <c r="AO115" i="1"/>
  <c r="AO110" i="1"/>
  <c r="AO108" i="1"/>
  <c r="AO86" i="1"/>
  <c r="AP86" i="2" s="1"/>
  <c r="AO79" i="1"/>
  <c r="AO88" i="1" s="1"/>
  <c r="AO75" i="1"/>
  <c r="AO73" i="1"/>
  <c r="AO68" i="1"/>
  <c r="AO65" i="1"/>
  <c r="AO62" i="1"/>
  <c r="AO59" i="1"/>
  <c r="AO29" i="1"/>
  <c r="AO23" i="1"/>
  <c r="AO10" i="1"/>
  <c r="AO24" i="1" s="1"/>
  <c r="AO34" i="1" s="1"/>
  <c r="AO6" i="1"/>
  <c r="AO231" i="1" l="1"/>
  <c r="AP226" i="2" s="1"/>
  <c r="AO124" i="1"/>
  <c r="AO69" i="1"/>
  <c r="AO47" i="1"/>
  <c r="AO36" i="1"/>
  <c r="AO38" i="1" s="1"/>
  <c r="AO105" i="2"/>
  <c r="AO95" i="2"/>
  <c r="AO96" i="2"/>
  <c r="AO97" i="2"/>
  <c r="AO98" i="2"/>
  <c r="AO99" i="2"/>
  <c r="AO100" i="2"/>
  <c r="AO101" i="2"/>
  <c r="AO102" i="2"/>
  <c r="AO103" i="2"/>
  <c r="AO104" i="2"/>
  <c r="AN95" i="2"/>
  <c r="AO106" i="1"/>
  <c r="AN106" i="1"/>
  <c r="AO94" i="1"/>
  <c r="AP47" i="2" l="1"/>
  <c r="AP48" i="2" s="1"/>
  <c r="AT71" i="1"/>
  <c r="AT71" i="2" s="1"/>
  <c r="AO48" i="1"/>
  <c r="AO192" i="1"/>
  <c r="AO106" i="2"/>
  <c r="AO41" i="1"/>
  <c r="AO44" i="1"/>
  <c r="AO46" i="1" s="1"/>
  <c r="AP59" i="2" l="1"/>
  <c r="AP187" i="2"/>
  <c r="AP188" i="2" s="1"/>
  <c r="AT216" i="1"/>
  <c r="AT211" i="2" s="1"/>
  <c r="AO193" i="1"/>
  <c r="AN125" i="2"/>
  <c r="AN123" i="2"/>
  <c r="AN121" i="2"/>
  <c r="AN120" i="2"/>
  <c r="AN119" i="2"/>
  <c r="AN118" i="2"/>
  <c r="AN117" i="2"/>
  <c r="AN116" i="2"/>
  <c r="AN113" i="2"/>
  <c r="AN112" i="2"/>
  <c r="AN111" i="2"/>
  <c r="AN109" i="2"/>
  <c r="AN89" i="2"/>
  <c r="AN87" i="2"/>
  <c r="AN84" i="2"/>
  <c r="AN83" i="2"/>
  <c r="AN82" i="2"/>
  <c r="AN81" i="2"/>
  <c r="AN80" i="2"/>
  <c r="AN78" i="2"/>
  <c r="AN77" i="2"/>
  <c r="AN76" i="2"/>
  <c r="AN74" i="2"/>
  <c r="AN67" i="2"/>
  <c r="AN66" i="2"/>
  <c r="AN64" i="2"/>
  <c r="AN63" i="2"/>
  <c r="AP199" i="2" l="1"/>
  <c r="AN115" i="2"/>
  <c r="AN75" i="2"/>
  <c r="AN79" i="2"/>
  <c r="AN88" i="2" s="1"/>
  <c r="AN65" i="2"/>
  <c r="AN110" i="2"/>
  <c r="AN68" i="2"/>
  <c r="AN58" i="2"/>
  <c r="AN56" i="2"/>
  <c r="AN55" i="2"/>
  <c r="AN54" i="2"/>
  <c r="AN53" i="2"/>
  <c r="AN51" i="2"/>
  <c r="AN50" i="2"/>
  <c r="AN45" i="2"/>
  <c r="AN40" i="2"/>
  <c r="AN35" i="2"/>
  <c r="AN31" i="2"/>
  <c r="AN27" i="2"/>
  <c r="AN25" i="2"/>
  <c r="AN19" i="2"/>
  <c r="AN18" i="2"/>
  <c r="AN17" i="2"/>
  <c r="AN15" i="2"/>
  <c r="AN9" i="2"/>
  <c r="AN8" i="2"/>
  <c r="AN7" i="2"/>
  <c r="AN234" i="1"/>
  <c r="AO229" i="2" s="1"/>
  <c r="AN232" i="1"/>
  <c r="AO227" i="2" s="1"/>
  <c r="AN229" i="1"/>
  <c r="AO224" i="2" s="1"/>
  <c r="AN228" i="1"/>
  <c r="AO223" i="2" s="1"/>
  <c r="AN227" i="1"/>
  <c r="AO222" i="2" s="1"/>
  <c r="AN226" i="1"/>
  <c r="AO221" i="2" s="1"/>
  <c r="AN225" i="1"/>
  <c r="AO220" i="2" s="1"/>
  <c r="AN223" i="1"/>
  <c r="AO218" i="2" s="1"/>
  <c r="AN222" i="1"/>
  <c r="AO217" i="2" s="1"/>
  <c r="AN221" i="1"/>
  <c r="AN219" i="1"/>
  <c r="AO214" i="2" s="1"/>
  <c r="AN212" i="1"/>
  <c r="AN207" i="2" s="1"/>
  <c r="AN211" i="1"/>
  <c r="AN206" i="2" s="1"/>
  <c r="AN209" i="1"/>
  <c r="AN208" i="1"/>
  <c r="AN203" i="2" s="1"/>
  <c r="AN203" i="1"/>
  <c r="AO198" i="2" s="1"/>
  <c r="AN201" i="1"/>
  <c r="AO196" i="2" s="1"/>
  <c r="AN200" i="1"/>
  <c r="AO195" i="2" s="1"/>
  <c r="AN199" i="1"/>
  <c r="AO194" i="2" s="1"/>
  <c r="AN198" i="1"/>
  <c r="AO193" i="2" s="1"/>
  <c r="AN196" i="1"/>
  <c r="AO191" i="2" s="1"/>
  <c r="AN195" i="1"/>
  <c r="AO190" i="2" s="1"/>
  <c r="AN190" i="1"/>
  <c r="AO185" i="2" s="1"/>
  <c r="AN185" i="1"/>
  <c r="AO180" i="2" s="1"/>
  <c r="AN180" i="1"/>
  <c r="AO175" i="2" s="1"/>
  <c r="AN176" i="1"/>
  <c r="AO171" i="2" s="1"/>
  <c r="AN175" i="1"/>
  <c r="AO170" i="2" s="1"/>
  <c r="AN173" i="1"/>
  <c r="AN172" i="1"/>
  <c r="AN171" i="1"/>
  <c r="AO166" i="2" s="1"/>
  <c r="AN170" i="1"/>
  <c r="AO165" i="2" s="1"/>
  <c r="AN163" i="1"/>
  <c r="AO158" i="2" s="1"/>
  <c r="AN162" i="1"/>
  <c r="AN161" i="1"/>
  <c r="AN160" i="1"/>
  <c r="AO155" i="2" s="1"/>
  <c r="AN158" i="1"/>
  <c r="AN157" i="1"/>
  <c r="AO152" i="2" s="1"/>
  <c r="AN156" i="1"/>
  <c r="AO151" i="2" s="1"/>
  <c r="AN154" i="1"/>
  <c r="AO149" i="2" s="1"/>
  <c r="AN153" i="1"/>
  <c r="AO148" i="2" s="1"/>
  <c r="AN152" i="1"/>
  <c r="AO147" i="2" s="1"/>
  <c r="AN29" i="1"/>
  <c r="AN23" i="1"/>
  <c r="AN124" i="2" l="1"/>
  <c r="AO157" i="2"/>
  <c r="AO156" i="2"/>
  <c r="AN224" i="1"/>
  <c r="AN233" i="1" s="1"/>
  <c r="AO216" i="2"/>
  <c r="AO219" i="2" s="1"/>
  <c r="AO228" i="2" s="1"/>
  <c r="AO150" i="2"/>
  <c r="AO164" i="2" s="1"/>
  <c r="AO174" i="2" s="1"/>
  <c r="AO176" i="2" s="1"/>
  <c r="AO178" i="2" s="1"/>
  <c r="AO168" i="2"/>
  <c r="AO167" i="2"/>
  <c r="AN23" i="2"/>
  <c r="AN69" i="2"/>
  <c r="AN220" i="1"/>
  <c r="AO215" i="2" s="1"/>
  <c r="AN10" i="2"/>
  <c r="AN24" i="2" s="1"/>
  <c r="AN34" i="2" s="1"/>
  <c r="AN36" i="2" s="1"/>
  <c r="AN38" i="2" s="1"/>
  <c r="AN44" i="2" s="1"/>
  <c r="AN46" i="2" s="1"/>
  <c r="AN168" i="1"/>
  <c r="AN174" i="1"/>
  <c r="AN213" i="1"/>
  <c r="AN155" i="1"/>
  <c r="AN169" i="1" s="1"/>
  <c r="AN179" i="1" s="1"/>
  <c r="AN181" i="1" s="1"/>
  <c r="AN183" i="1" s="1"/>
  <c r="AN186" i="1" s="1"/>
  <c r="AN210" i="1"/>
  <c r="AN204" i="2"/>
  <c r="AN205" i="2" s="1"/>
  <c r="AN29" i="2"/>
  <c r="AN204" i="1"/>
  <c r="AN208" i="2"/>
  <c r="AN115" i="1"/>
  <c r="AN110" i="1"/>
  <c r="AN86" i="1"/>
  <c r="AO86" i="2" s="1"/>
  <c r="AN214" i="1" l="1"/>
  <c r="AO169" i="2"/>
  <c r="AO163" i="2"/>
  <c r="AO184" i="2"/>
  <c r="AO186" i="2" s="1"/>
  <c r="AO181" i="2"/>
  <c r="AN189" i="1"/>
  <c r="AN191" i="1" s="1"/>
  <c r="AN124" i="1"/>
  <c r="AN41" i="2"/>
  <c r="AN209" i="2"/>
  <c r="AN86" i="2"/>
  <c r="AN231" i="1"/>
  <c r="AO226" i="2" s="1"/>
  <c r="AN79" i="1"/>
  <c r="AN88" i="1" s="1"/>
  <c r="AN75" i="1"/>
  <c r="AN68" i="1"/>
  <c r="AN65" i="1"/>
  <c r="AN59" i="1"/>
  <c r="AN10" i="1"/>
  <c r="AN24" i="1" s="1"/>
  <c r="AN34" i="1" s="1"/>
  <c r="AN69" i="1" l="1"/>
  <c r="AN47" i="1"/>
  <c r="AS71" i="1" s="1"/>
  <c r="AN36" i="1"/>
  <c r="AN38" i="1" s="1"/>
  <c r="AK83" i="1"/>
  <c r="AO47" i="2" l="1"/>
  <c r="AO59" i="2" s="1"/>
  <c r="AS71" i="2"/>
  <c r="AN192" i="1"/>
  <c r="AN41" i="1"/>
  <c r="AN44" i="1"/>
  <c r="AN46" i="1" s="1"/>
  <c r="AN48" i="1"/>
  <c r="AN105" i="2"/>
  <c r="AN104" i="2"/>
  <c r="AN103" i="2"/>
  <c r="AN102" i="2"/>
  <c r="AN101" i="2"/>
  <c r="AN100" i="2"/>
  <c r="AN99" i="2"/>
  <c r="AN98" i="2"/>
  <c r="AN97" i="2"/>
  <c r="AN96" i="2"/>
  <c r="AI95" i="2"/>
  <c r="AM106" i="1"/>
  <c r="AO48" i="2" l="1"/>
  <c r="AO187" i="2"/>
  <c r="AO199" i="2" s="1"/>
  <c r="AS216" i="1"/>
  <c r="AS211" i="2" s="1"/>
  <c r="AN193" i="1"/>
  <c r="AN106" i="2"/>
  <c r="AO188" i="2" l="1"/>
  <c r="AN131" i="1"/>
  <c r="AN6" i="1"/>
  <c r="AN62" i="1"/>
  <c r="AN73" i="1"/>
  <c r="AN94" i="1"/>
  <c r="AN108" i="1"/>
  <c r="AN151" i="1"/>
  <c r="AN207" i="1"/>
  <c r="AN218" i="1"/>
  <c r="AH75" i="1" l="1"/>
  <c r="AF75" i="1"/>
  <c r="AJ75" i="1"/>
  <c r="AM89" i="2"/>
  <c r="AM75" i="1"/>
  <c r="AK75" i="1"/>
  <c r="AM76" i="2"/>
  <c r="AM108" i="1" l="1"/>
  <c r="AM94" i="1"/>
  <c r="AM87" i="2" l="1"/>
  <c r="AM86" i="2"/>
  <c r="AM84" i="2"/>
  <c r="AM83" i="2"/>
  <c r="AM82" i="2"/>
  <c r="AM81" i="2"/>
  <c r="AM80" i="2"/>
  <c r="AM78" i="2"/>
  <c r="AM77" i="2"/>
  <c r="AM74" i="2"/>
  <c r="AM75" i="2" s="1"/>
  <c r="AM67" i="2"/>
  <c r="AM66" i="2"/>
  <c r="AM64" i="2"/>
  <c r="AM63" i="2"/>
  <c r="AM58" i="2"/>
  <c r="AM56" i="2"/>
  <c r="AM55" i="2"/>
  <c r="AM54" i="2"/>
  <c r="AM53" i="2"/>
  <c r="AM51" i="2"/>
  <c r="AM50" i="2"/>
  <c r="AM45" i="2"/>
  <c r="AM40" i="2"/>
  <c r="AM35" i="2"/>
  <c r="AM31" i="2"/>
  <c r="AM30" i="2"/>
  <c r="AM27" i="2"/>
  <c r="AM26" i="2"/>
  <c r="AM25" i="2"/>
  <c r="AM18" i="2"/>
  <c r="AM17" i="2"/>
  <c r="AM15" i="2"/>
  <c r="AM12" i="2"/>
  <c r="AM11" i="2"/>
  <c r="AM9" i="2"/>
  <c r="AM8" i="2"/>
  <c r="AM65" i="2" l="1"/>
  <c r="AM29" i="2"/>
  <c r="AM79" i="2"/>
  <c r="AM88" i="2" s="1"/>
  <c r="AM23" i="2"/>
  <c r="AM68" i="2"/>
  <c r="AM23" i="1"/>
  <c r="AM24" i="1"/>
  <c r="AM34" i="1" s="1"/>
  <c r="AM36" i="1" s="1"/>
  <c r="AM38" i="1" s="1"/>
  <c r="AM185" i="1"/>
  <c r="AM180" i="1"/>
  <c r="AM176" i="1"/>
  <c r="AM175" i="1"/>
  <c r="AM173" i="1"/>
  <c r="AM168" i="2" s="1"/>
  <c r="AM172" i="1"/>
  <c r="AM171" i="1"/>
  <c r="AM170" i="1"/>
  <c r="AM163" i="1"/>
  <c r="AM162" i="1"/>
  <c r="AM157" i="2" s="1"/>
  <c r="AM161" i="1"/>
  <c r="AM160" i="1"/>
  <c r="AM158" i="1"/>
  <c r="AM157" i="1"/>
  <c r="AM156" i="1"/>
  <c r="AM154" i="1"/>
  <c r="AM153" i="1"/>
  <c r="AM152" i="1"/>
  <c r="AN147" i="2" s="1"/>
  <c r="AM203" i="1"/>
  <c r="AM201" i="1"/>
  <c r="AM200" i="1"/>
  <c r="AM199" i="1"/>
  <c r="AM198" i="1"/>
  <c r="AM196" i="1"/>
  <c r="AM195" i="1"/>
  <c r="AN190" i="2" s="1"/>
  <c r="AM190" i="1"/>
  <c r="AM212" i="1"/>
  <c r="AM207" i="2" s="1"/>
  <c r="AM211" i="1"/>
  <c r="AM209" i="1"/>
  <c r="AM204" i="2" s="1"/>
  <c r="AM208" i="1"/>
  <c r="AM234" i="1"/>
  <c r="AM232" i="1"/>
  <c r="AM231" i="1"/>
  <c r="AM229" i="1"/>
  <c r="AM228" i="1"/>
  <c r="AM227" i="1"/>
  <c r="AM226" i="1"/>
  <c r="AM225" i="1"/>
  <c r="AM223" i="1"/>
  <c r="AN218" i="2" s="1"/>
  <c r="AM222" i="1"/>
  <c r="AM221" i="1"/>
  <c r="AN216" i="2" s="1"/>
  <c r="AM219" i="1"/>
  <c r="AM218" i="1"/>
  <c r="AM207" i="1"/>
  <c r="AM151" i="1"/>
  <c r="AM79" i="1"/>
  <c r="AM88" i="1" s="1"/>
  <c r="AM59" i="1"/>
  <c r="AK59" i="1"/>
  <c r="AM68" i="1"/>
  <c r="AM73" i="1"/>
  <c r="AM62" i="1"/>
  <c r="AM65" i="1"/>
  <c r="AM7" i="2"/>
  <c r="AM10" i="2" s="1"/>
  <c r="AM24" i="2" s="1"/>
  <c r="AM34" i="2" s="1"/>
  <c r="AM36" i="2" s="1"/>
  <c r="AM38" i="2" s="1"/>
  <c r="AM6" i="1"/>
  <c r="AM69" i="2" l="1"/>
  <c r="AM44" i="1"/>
  <c r="AM46" i="1" s="1"/>
  <c r="AM41" i="1"/>
  <c r="AM152" i="2"/>
  <c r="AN152" i="2"/>
  <c r="AM175" i="2"/>
  <c r="AN175" i="2"/>
  <c r="AM221" i="2"/>
  <c r="AN221" i="2"/>
  <c r="AM226" i="2"/>
  <c r="AN226" i="2"/>
  <c r="AM195" i="2"/>
  <c r="AN195" i="2"/>
  <c r="AM148" i="2"/>
  <c r="AN148" i="2"/>
  <c r="AN150" i="2" s="1"/>
  <c r="AM158" i="2"/>
  <c r="AN158" i="2"/>
  <c r="AM180" i="2"/>
  <c r="AN180" i="2"/>
  <c r="AM214" i="2"/>
  <c r="AN214" i="2"/>
  <c r="AM224" i="2"/>
  <c r="AN224" i="2"/>
  <c r="AM185" i="2"/>
  <c r="AN185" i="2"/>
  <c r="AM194" i="2"/>
  <c r="AN194" i="2"/>
  <c r="AM167" i="2"/>
  <c r="AN167" i="2"/>
  <c r="AN168" i="2"/>
  <c r="AM217" i="2"/>
  <c r="AN217" i="2"/>
  <c r="AN219" i="2" s="1"/>
  <c r="AM222" i="2"/>
  <c r="AN222" i="2"/>
  <c r="AM227" i="2"/>
  <c r="AN227" i="2"/>
  <c r="AM191" i="2"/>
  <c r="AN191" i="2"/>
  <c r="AM196" i="2"/>
  <c r="AN196" i="2"/>
  <c r="AM149" i="2"/>
  <c r="AN149" i="2"/>
  <c r="AM155" i="2"/>
  <c r="AN155" i="2"/>
  <c r="AM165" i="2"/>
  <c r="AN165" i="2"/>
  <c r="AM170" i="2"/>
  <c r="AN170" i="2"/>
  <c r="AM220" i="2"/>
  <c r="AN220" i="2"/>
  <c r="AM223" i="2"/>
  <c r="AN223" i="2"/>
  <c r="AM229" i="2"/>
  <c r="AN229" i="2"/>
  <c r="AM193" i="2"/>
  <c r="AN193" i="2"/>
  <c r="AM198" i="2"/>
  <c r="AN198" i="2"/>
  <c r="AM151" i="2"/>
  <c r="AN151" i="2"/>
  <c r="AM156" i="2"/>
  <c r="AN156" i="2"/>
  <c r="AN157" i="2"/>
  <c r="AM166" i="2"/>
  <c r="AN166" i="2"/>
  <c r="AM171" i="2"/>
  <c r="AN171" i="2"/>
  <c r="AM69" i="1"/>
  <c r="AM210" i="1"/>
  <c r="AM203" i="2"/>
  <c r="AM205" i="2" s="1"/>
  <c r="AM204" i="1"/>
  <c r="AM190" i="2"/>
  <c r="AM224" i="1"/>
  <c r="AM233" i="1" s="1"/>
  <c r="AM218" i="2"/>
  <c r="AM213" i="1"/>
  <c r="AM206" i="2"/>
  <c r="AM208" i="2" s="1"/>
  <c r="AM220" i="1"/>
  <c r="AM216" i="2"/>
  <c r="AM155" i="1"/>
  <c r="AM169" i="1" s="1"/>
  <c r="AM179" i="1" s="1"/>
  <c r="AM181" i="1" s="1"/>
  <c r="AM183" i="1" s="1"/>
  <c r="AM186" i="1" s="1"/>
  <c r="AM147" i="2"/>
  <c r="AM44" i="2"/>
  <c r="AM46" i="2" s="1"/>
  <c r="AM41" i="2"/>
  <c r="AM168" i="1"/>
  <c r="AM47" i="1"/>
  <c r="AM174" i="1"/>
  <c r="AM105" i="2"/>
  <c r="AM104" i="2"/>
  <c r="AM103" i="2"/>
  <c r="AM102" i="2"/>
  <c r="AM101" i="2"/>
  <c r="AM100" i="2"/>
  <c r="AM99" i="2"/>
  <c r="AM98" i="2"/>
  <c r="AM97" i="2"/>
  <c r="AM96" i="2"/>
  <c r="AM95" i="2"/>
  <c r="AN47" i="2" l="1"/>
  <c r="AN48" i="2" s="1"/>
  <c r="AM169" i="2"/>
  <c r="AM163" i="2"/>
  <c r="AN164" i="2"/>
  <c r="AN174" i="2" s="1"/>
  <c r="AN176" i="2" s="1"/>
  <c r="AN178" i="2" s="1"/>
  <c r="AN184" i="2" s="1"/>
  <c r="AN186" i="2" s="1"/>
  <c r="AN163" i="2"/>
  <c r="AN169" i="2"/>
  <c r="AN228" i="2"/>
  <c r="AM215" i="2"/>
  <c r="AN215" i="2"/>
  <c r="AM209" i="2"/>
  <c r="AM214" i="1"/>
  <c r="AM219" i="2"/>
  <c r="AM228" i="2" s="1"/>
  <c r="AM48" i="1"/>
  <c r="AM47" i="2"/>
  <c r="AM150" i="2"/>
  <c r="AM164" i="2" s="1"/>
  <c r="AM174" i="2" s="1"/>
  <c r="AM176" i="2" s="1"/>
  <c r="AM178" i="2" s="1"/>
  <c r="AM106" i="2"/>
  <c r="AM192" i="1"/>
  <c r="AM189" i="1"/>
  <c r="AM191" i="1" s="1"/>
  <c r="AM140" i="2"/>
  <c r="AM136" i="2"/>
  <c r="AM134" i="2"/>
  <c r="AN59" i="2" l="1"/>
  <c r="AN187" i="2"/>
  <c r="AN199" i="2" s="1"/>
  <c r="AN181" i="2"/>
  <c r="AM193" i="1"/>
  <c r="AM187" i="2"/>
  <c r="AM59" i="2"/>
  <c r="AM48" i="2"/>
  <c r="AM184" i="2"/>
  <c r="AM186" i="2" s="1"/>
  <c r="AM181" i="2"/>
  <c r="AK115" i="1"/>
  <c r="AK110" i="1"/>
  <c r="AP71" i="2" l="1"/>
  <c r="AN188" i="2"/>
  <c r="AM199" i="2"/>
  <c r="AP211" i="2" s="1"/>
  <c r="AM188" i="2"/>
  <c r="AE86" i="1"/>
  <c r="AK125" i="2" l="1"/>
  <c r="AK116" i="2" l="1"/>
  <c r="AK109" i="2"/>
  <c r="AK124" i="1"/>
  <c r="AK28" i="2" l="1"/>
  <c r="AK16" i="2"/>
  <c r="AK9" i="2"/>
  <c r="AK7" i="2"/>
  <c r="AK8" i="2"/>
  <c r="AK11" i="2"/>
  <c r="AK12" i="2"/>
  <c r="AK15" i="2"/>
  <c r="AK18" i="2"/>
  <c r="AK19" i="2"/>
  <c r="AK25" i="2"/>
  <c r="AK26" i="2"/>
  <c r="AK30" i="2"/>
  <c r="AK31" i="2"/>
  <c r="AK35" i="2"/>
  <c r="AK40" i="2"/>
  <c r="AK45" i="2"/>
  <c r="AK50" i="2"/>
  <c r="AK51" i="2"/>
  <c r="AK53" i="2"/>
  <c r="AK54" i="2"/>
  <c r="AK55" i="2"/>
  <c r="AK56" i="2"/>
  <c r="AK58" i="2"/>
  <c r="AK62" i="2"/>
  <c r="AK63" i="2"/>
  <c r="AK64" i="2"/>
  <c r="AK66" i="2"/>
  <c r="AK67" i="2"/>
  <c r="AK73" i="2"/>
  <c r="AK74" i="2"/>
  <c r="AK76" i="2"/>
  <c r="AK77" i="2"/>
  <c r="AK78" i="2"/>
  <c r="AK80" i="2"/>
  <c r="AK81" i="2"/>
  <c r="AK82" i="2"/>
  <c r="AK83" i="2"/>
  <c r="AK84" i="2"/>
  <c r="AK86" i="2"/>
  <c r="AK87" i="2"/>
  <c r="AK89" i="2"/>
  <c r="AK94" i="2"/>
  <c r="AK95" i="2"/>
  <c r="AK96" i="2"/>
  <c r="AK97" i="2"/>
  <c r="AK98" i="2"/>
  <c r="AK99" i="2"/>
  <c r="AK100" i="2"/>
  <c r="AK101" i="2"/>
  <c r="AK102" i="2"/>
  <c r="AK103" i="2"/>
  <c r="AK104" i="2"/>
  <c r="AK105" i="2"/>
  <c r="AK108" i="2"/>
  <c r="AK111" i="2"/>
  <c r="AK112" i="2"/>
  <c r="AK113" i="2"/>
  <c r="AK117" i="2"/>
  <c r="AK115" i="2" s="1"/>
  <c r="AK118" i="2"/>
  <c r="AK119" i="2"/>
  <c r="AK120" i="2"/>
  <c r="AK121" i="2"/>
  <c r="AK123" i="2"/>
  <c r="AK131" i="2"/>
  <c r="AK146" i="2"/>
  <c r="AK202" i="2"/>
  <c r="AK213" i="2"/>
  <c r="AK79" i="2" l="1"/>
  <c r="AK88" i="2" s="1"/>
  <c r="AK65" i="2"/>
  <c r="AK10" i="2"/>
  <c r="AK24" i="2" s="1"/>
  <c r="AK34" i="2" s="1"/>
  <c r="AK36" i="2" s="1"/>
  <c r="AK38" i="2" s="1"/>
  <c r="AK41" i="2" s="1"/>
  <c r="AK75" i="2"/>
  <c r="AK29" i="2"/>
  <c r="AK68" i="2"/>
  <c r="AK23" i="2"/>
  <c r="AK110" i="2"/>
  <c r="AK124" i="2" s="1"/>
  <c r="AK106" i="2"/>
  <c r="AK69" i="2" l="1"/>
  <c r="AK44" i="2"/>
  <c r="AK46" i="2" s="1"/>
  <c r="AK209" i="1"/>
  <c r="AK204" i="2" s="1"/>
  <c r="AK208" i="1"/>
  <c r="AK203" i="2" s="1"/>
  <c r="AK234" i="1"/>
  <c r="AK153" i="1"/>
  <c r="AK154" i="1"/>
  <c r="AK156" i="1"/>
  <c r="AK157" i="1"/>
  <c r="AK158" i="1"/>
  <c r="AK160" i="1"/>
  <c r="AK161" i="1"/>
  <c r="AK162" i="1"/>
  <c r="AK163" i="1"/>
  <c r="AK164" i="1"/>
  <c r="AK170" i="1"/>
  <c r="AK171" i="1"/>
  <c r="AK172" i="1"/>
  <c r="AK173" i="1"/>
  <c r="AK175" i="1"/>
  <c r="AK176" i="1"/>
  <c r="AK180" i="1"/>
  <c r="AK185" i="1"/>
  <c r="AK190" i="1"/>
  <c r="AK195" i="1"/>
  <c r="AK196" i="1"/>
  <c r="AK198" i="1"/>
  <c r="AK199" i="1"/>
  <c r="AK200" i="1"/>
  <c r="AK201" i="1"/>
  <c r="AK203" i="1"/>
  <c r="AK207" i="1"/>
  <c r="AK211" i="1"/>
  <c r="AK206" i="2" s="1"/>
  <c r="AK212" i="1"/>
  <c r="AK207" i="2" s="1"/>
  <c r="AK218" i="1"/>
  <c r="AK219" i="1"/>
  <c r="AK221" i="1"/>
  <c r="AK222" i="1"/>
  <c r="AK223" i="1"/>
  <c r="AK225" i="1"/>
  <c r="AK226" i="1"/>
  <c r="AK227" i="1"/>
  <c r="AK228" i="1"/>
  <c r="AK229" i="1"/>
  <c r="AK231" i="1"/>
  <c r="AK232" i="1"/>
  <c r="AK152" i="1"/>
  <c r="AK151" i="1"/>
  <c r="AK143" i="1"/>
  <c r="AK210" i="1" l="1"/>
  <c r="AK213" i="1"/>
  <c r="AK205" i="2"/>
  <c r="AK208" i="2"/>
  <c r="AK204" i="1"/>
  <c r="AK168" i="1"/>
  <c r="AK155" i="1"/>
  <c r="AK169" i="1" s="1"/>
  <c r="AK179" i="1" s="1"/>
  <c r="AK181" i="1" s="1"/>
  <c r="AK183" i="1" s="1"/>
  <c r="AK189" i="1" s="1"/>
  <c r="AK191" i="1" s="1"/>
  <c r="AK220" i="1"/>
  <c r="AK174" i="1"/>
  <c r="AK224" i="1"/>
  <c r="AK233" i="1" s="1"/>
  <c r="AK10" i="1"/>
  <c r="AK24" i="1" s="1"/>
  <c r="AK34" i="1" s="1"/>
  <c r="AK47" i="1" s="1"/>
  <c r="AK68" i="1"/>
  <c r="AJ65" i="1"/>
  <c r="AK108" i="1"/>
  <c r="AK106" i="1"/>
  <c r="AK94" i="1"/>
  <c r="AK79" i="1"/>
  <c r="AK88" i="1" s="1"/>
  <c r="AK73" i="1"/>
  <c r="AK65" i="1"/>
  <c r="AK62" i="1"/>
  <c r="AK23" i="1"/>
  <c r="AK6" i="1"/>
  <c r="AJ6" i="1"/>
  <c r="AK209" i="2" l="1"/>
  <c r="AK69" i="1"/>
  <c r="AK71" i="1" s="1"/>
  <c r="AK186" i="1"/>
  <c r="AK214" i="1"/>
  <c r="AK36" i="1"/>
  <c r="AK38" i="1" s="1"/>
  <c r="AK44" i="1" s="1"/>
  <c r="AK46" i="1" s="1"/>
  <c r="AK192" i="1"/>
  <c r="AK6" i="2"/>
  <c r="AK131" i="1"/>
  <c r="AK193" i="1" l="1"/>
  <c r="AK216" i="1"/>
  <c r="AK48" i="1"/>
  <c r="AJ163" i="1" l="1"/>
  <c r="AK158" i="2" s="1"/>
  <c r="AJ109" i="2"/>
  <c r="AJ111" i="2"/>
  <c r="AJ112" i="2"/>
  <c r="AJ113" i="2"/>
  <c r="AJ116" i="2"/>
  <c r="AJ117" i="2"/>
  <c r="AJ118" i="2"/>
  <c r="AJ119" i="2"/>
  <c r="AJ120" i="2"/>
  <c r="AJ121" i="2"/>
  <c r="AJ123" i="2"/>
  <c r="AJ125" i="2"/>
  <c r="AJ95" i="2"/>
  <c r="AJ96" i="2"/>
  <c r="AJ97" i="2"/>
  <c r="AJ98" i="2"/>
  <c r="AJ99" i="2"/>
  <c r="AJ100" i="2"/>
  <c r="AJ101" i="2"/>
  <c r="AJ102" i="2"/>
  <c r="AJ103" i="2"/>
  <c r="AJ104" i="2"/>
  <c r="AJ105" i="2"/>
  <c r="AJ80" i="2"/>
  <c r="AJ81" i="2"/>
  <c r="AJ82" i="2"/>
  <c r="AJ83" i="2"/>
  <c r="AJ84" i="2"/>
  <c r="AJ87" i="2"/>
  <c r="AJ89" i="2"/>
  <c r="AJ76" i="2"/>
  <c r="AJ77" i="2"/>
  <c r="AJ78" i="2"/>
  <c r="AJ74" i="2"/>
  <c r="AJ63" i="2"/>
  <c r="AJ64" i="2"/>
  <c r="AJ66" i="2"/>
  <c r="AJ67" i="2"/>
  <c r="AJ58" i="2"/>
  <c r="AJ53" i="2"/>
  <c r="AJ54" i="2"/>
  <c r="AJ55" i="2"/>
  <c r="AJ56" i="2"/>
  <c r="AJ50" i="2"/>
  <c r="AJ51" i="2"/>
  <c r="AJ45" i="2"/>
  <c r="AJ40" i="2"/>
  <c r="AJ35" i="2"/>
  <c r="AJ31" i="2"/>
  <c r="AJ30" i="2"/>
  <c r="AJ28" i="2"/>
  <c r="AJ26" i="2"/>
  <c r="AJ25" i="2"/>
  <c r="AJ16" i="2"/>
  <c r="AJ15" i="2"/>
  <c r="AJ19" i="2"/>
  <c r="AJ18" i="2"/>
  <c r="AJ12" i="2"/>
  <c r="AJ11" i="2"/>
  <c r="AJ9" i="2"/>
  <c r="AJ8" i="2"/>
  <c r="AJ7" i="2"/>
  <c r="AJ23" i="1"/>
  <c r="AJ115" i="2" l="1"/>
  <c r="AJ68" i="2"/>
  <c r="AJ110" i="2"/>
  <c r="AJ29" i="2"/>
  <c r="AJ75" i="2"/>
  <c r="AJ79" i="2"/>
  <c r="AJ88" i="2" s="1"/>
  <c r="AJ65" i="2"/>
  <c r="AJ106" i="2"/>
  <c r="AJ29" i="1"/>
  <c r="AJ124" i="2" l="1"/>
  <c r="AJ69" i="2"/>
  <c r="AJ115" i="1"/>
  <c r="AJ143" i="1"/>
  <c r="AJ234" i="1"/>
  <c r="AK229" i="2" s="1"/>
  <c r="AJ79" i="1"/>
  <c r="AJ88" i="1" s="1"/>
  <c r="AJ59" i="1"/>
  <c r="AJ10" i="1"/>
  <c r="AJ24" i="1" s="1"/>
  <c r="AJ34" i="1" s="1"/>
  <c r="AJ47" i="1" s="1"/>
  <c r="AO71" i="1" s="1"/>
  <c r="AJ218" i="1"/>
  <c r="AJ219" i="1"/>
  <c r="AK214" i="2" s="1"/>
  <c r="AJ221" i="1"/>
  <c r="AK216" i="2" s="1"/>
  <c r="AJ222" i="1"/>
  <c r="AK217" i="2" s="1"/>
  <c r="AJ223" i="1"/>
  <c r="AK218" i="2" s="1"/>
  <c r="AJ225" i="1"/>
  <c r="AK220" i="2" s="1"/>
  <c r="AJ226" i="1"/>
  <c r="AK221" i="2" s="1"/>
  <c r="AJ227" i="1"/>
  <c r="AK222" i="2" s="1"/>
  <c r="AJ228" i="1"/>
  <c r="AK223" i="2" s="1"/>
  <c r="AJ229" i="1"/>
  <c r="AK224" i="2" s="1"/>
  <c r="AJ230" i="1"/>
  <c r="AJ232" i="1"/>
  <c r="AK227" i="2" s="1"/>
  <c r="AJ207" i="1"/>
  <c r="AJ208" i="1"/>
  <c r="AJ203" i="2" s="1"/>
  <c r="AJ209" i="1"/>
  <c r="AJ204" i="2" s="1"/>
  <c r="AJ211" i="1"/>
  <c r="AJ206" i="2" s="1"/>
  <c r="AJ212" i="1"/>
  <c r="AJ207" i="2" s="1"/>
  <c r="AJ151" i="1"/>
  <c r="AJ152" i="1"/>
  <c r="AK147" i="2" s="1"/>
  <c r="AJ153" i="1"/>
  <c r="AK148" i="2" s="1"/>
  <c r="AJ154" i="1"/>
  <c r="AK149" i="2" s="1"/>
  <c r="AJ156" i="1"/>
  <c r="AK151" i="2" s="1"/>
  <c r="AJ157" i="1"/>
  <c r="AK152" i="2" s="1"/>
  <c r="AJ158" i="1"/>
  <c r="AJ160" i="1"/>
  <c r="AK155" i="2" s="1"/>
  <c r="AJ161" i="1"/>
  <c r="AJ162" i="1"/>
  <c r="AJ164" i="1"/>
  <c r="AK159" i="2" s="1"/>
  <c r="AJ170" i="1"/>
  <c r="AK165" i="2" s="1"/>
  <c r="AJ171" i="1"/>
  <c r="AK166" i="2" s="1"/>
  <c r="AJ172" i="1"/>
  <c r="AJ173" i="1"/>
  <c r="AJ175" i="1"/>
  <c r="AK170" i="2" s="1"/>
  <c r="AJ176" i="1"/>
  <c r="AK171" i="2" s="1"/>
  <c r="AJ180" i="1"/>
  <c r="AK175" i="2" s="1"/>
  <c r="AJ185" i="1"/>
  <c r="AK180" i="2" s="1"/>
  <c r="AJ190" i="1"/>
  <c r="AK185" i="2" s="1"/>
  <c r="AJ195" i="1"/>
  <c r="AK190" i="2" s="1"/>
  <c r="AJ196" i="1"/>
  <c r="AK191" i="2" s="1"/>
  <c r="AJ198" i="1"/>
  <c r="AK193" i="2" s="1"/>
  <c r="AJ199" i="1"/>
  <c r="AK194" i="2" s="1"/>
  <c r="AJ200" i="1"/>
  <c r="AK195" i="2" s="1"/>
  <c r="AJ201" i="1"/>
  <c r="AK196" i="2" s="1"/>
  <c r="AJ203" i="1"/>
  <c r="AK198" i="2" s="1"/>
  <c r="AJ62" i="1"/>
  <c r="AJ68" i="1"/>
  <c r="AJ69" i="1" s="1"/>
  <c r="AJ73" i="1"/>
  <c r="AJ94" i="1"/>
  <c r="AJ106" i="1"/>
  <c r="AJ108" i="1"/>
  <c r="AJ110" i="1"/>
  <c r="AJ124" i="1" s="1"/>
  <c r="AJ62" i="2"/>
  <c r="AJ73" i="2"/>
  <c r="AJ94" i="2"/>
  <c r="AJ108" i="2"/>
  <c r="AJ131" i="2"/>
  <c r="AJ146" i="2"/>
  <c r="AJ202" i="2"/>
  <c r="AJ213" i="2"/>
  <c r="AJ6" i="2"/>
  <c r="AJ205" i="2" l="1"/>
  <c r="AK150" i="2"/>
  <c r="AK164" i="2" s="1"/>
  <c r="AK174" i="2" s="1"/>
  <c r="AK176" i="2" s="1"/>
  <c r="AK178" i="2" s="1"/>
  <c r="AK181" i="2" s="1"/>
  <c r="AK47" i="2"/>
  <c r="AJ48" i="1"/>
  <c r="AK167" i="2"/>
  <c r="AK168" i="2"/>
  <c r="AK219" i="2"/>
  <c r="AK228" i="2" s="1"/>
  <c r="AK157" i="2"/>
  <c r="AK156" i="2"/>
  <c r="AJ208" i="2"/>
  <c r="AJ220" i="1"/>
  <c r="AK215" i="2" s="1"/>
  <c r="AJ210" i="1"/>
  <c r="AJ174" i="1"/>
  <c r="AJ213" i="1"/>
  <c r="AJ231" i="1"/>
  <c r="AK226" i="2" s="1"/>
  <c r="AJ204" i="1"/>
  <c r="AJ168" i="1"/>
  <c r="AJ155" i="1"/>
  <c r="AJ169" i="1" s="1"/>
  <c r="AJ179" i="1" s="1"/>
  <c r="AJ181" i="1" s="1"/>
  <c r="AJ183" i="1" s="1"/>
  <c r="AJ186" i="1" s="1"/>
  <c r="AJ224" i="1"/>
  <c r="AJ233" i="1" s="1"/>
  <c r="AJ36" i="1"/>
  <c r="AJ38" i="1" s="1"/>
  <c r="AJ44" i="1" s="1"/>
  <c r="AJ10" i="2"/>
  <c r="AJ24" i="2" s="1"/>
  <c r="AJ34" i="2" s="1"/>
  <c r="AJ36" i="2" s="1"/>
  <c r="AJ38" i="2" s="1"/>
  <c r="AJ23" i="2"/>
  <c r="AJ131" i="1"/>
  <c r="AJ214" i="1" l="1"/>
  <c r="AJ209" i="2"/>
  <c r="AK169" i="2"/>
  <c r="AK163" i="2"/>
  <c r="AK184" i="2"/>
  <c r="AK186" i="2" s="1"/>
  <c r="AK48" i="2"/>
  <c r="AK59" i="2"/>
  <c r="AO71" i="2" s="1"/>
  <c r="AJ44" i="2"/>
  <c r="AJ46" i="2" s="1"/>
  <c r="AJ41" i="2"/>
  <c r="AJ189" i="1"/>
  <c r="AJ191" i="1" s="1"/>
  <c r="AJ192" i="1"/>
  <c r="AJ41" i="1"/>
  <c r="AJ46" i="1"/>
  <c r="AI86" i="1"/>
  <c r="AJ86" i="2" s="1"/>
  <c r="AK187" i="2" l="1"/>
  <c r="AK199" i="2" s="1"/>
  <c r="AO211" i="2" s="1"/>
  <c r="AO216" i="1"/>
  <c r="AJ193" i="1"/>
  <c r="AI84" i="2"/>
  <c r="AI83" i="2"/>
  <c r="AI82" i="2"/>
  <c r="AI81" i="2"/>
  <c r="AI226" i="1"/>
  <c r="AJ221" i="2" s="1"/>
  <c r="AI227" i="1"/>
  <c r="AJ222" i="2" s="1"/>
  <c r="AI228" i="1"/>
  <c r="AJ223" i="2" s="1"/>
  <c r="AI229" i="1"/>
  <c r="AJ224" i="2" s="1"/>
  <c r="AI230" i="1"/>
  <c r="AI231" i="1"/>
  <c r="AJ226" i="2" s="1"/>
  <c r="AK188" i="2" l="1"/>
  <c r="AI89" i="2"/>
  <c r="AI87" i="2"/>
  <c r="AI80" i="2"/>
  <c r="AI78" i="2"/>
  <c r="AI77" i="2"/>
  <c r="AI76" i="2"/>
  <c r="AI74" i="2"/>
  <c r="AI67" i="2"/>
  <c r="AI66" i="2"/>
  <c r="AI64" i="2"/>
  <c r="AI63" i="2"/>
  <c r="AI58" i="2"/>
  <c r="AI56" i="2"/>
  <c r="AI55" i="2"/>
  <c r="AI54" i="2"/>
  <c r="AI53" i="2"/>
  <c r="AI51" i="2"/>
  <c r="AI50" i="2"/>
  <c r="AI45" i="2"/>
  <c r="AI28" i="2"/>
  <c r="AI19" i="2"/>
  <c r="AI16" i="2"/>
  <c r="AI40" i="2"/>
  <c r="AI35" i="2"/>
  <c r="AI31" i="2"/>
  <c r="AI30" i="2"/>
  <c r="AI26" i="2"/>
  <c r="AI25" i="2"/>
  <c r="AI18" i="2"/>
  <c r="AI15" i="2"/>
  <c r="AI12" i="2"/>
  <c r="AI11" i="2"/>
  <c r="AI9" i="2"/>
  <c r="AI8" i="2"/>
  <c r="AI7" i="2"/>
  <c r="AI6" i="2"/>
  <c r="AI62" i="2" s="1"/>
  <c r="AI73" i="2" s="1"/>
  <c r="AI164" i="1"/>
  <c r="AI75" i="2" l="1"/>
  <c r="AI159" i="2"/>
  <c r="AJ159" i="2"/>
  <c r="AI65" i="2"/>
  <c r="AI79" i="2"/>
  <c r="AI88" i="2" s="1"/>
  <c r="AI68" i="2"/>
  <c r="AI23" i="2"/>
  <c r="AI10" i="2"/>
  <c r="AI24" i="2" s="1"/>
  <c r="AI34" i="2" s="1"/>
  <c r="AI36" i="2" s="1"/>
  <c r="AI38" i="2" s="1"/>
  <c r="AI41" i="2" s="1"/>
  <c r="AI29" i="2"/>
  <c r="AI23" i="1"/>
  <c r="AI218" i="1"/>
  <c r="AI219" i="1"/>
  <c r="AJ214" i="2" s="1"/>
  <c r="AI221" i="1"/>
  <c r="AJ216" i="2" s="1"/>
  <c r="AI222" i="1"/>
  <c r="AJ217" i="2" s="1"/>
  <c r="AI223" i="1"/>
  <c r="AJ218" i="2" s="1"/>
  <c r="AI225" i="1"/>
  <c r="AJ220" i="2" s="1"/>
  <c r="AI232" i="1"/>
  <c r="AJ227" i="2" s="1"/>
  <c r="AI234" i="1"/>
  <c r="AJ229" i="2" s="1"/>
  <c r="AI207" i="1"/>
  <c r="AI208" i="1"/>
  <c r="AI203" i="2" s="1"/>
  <c r="AI209" i="1"/>
  <c r="AI204" i="2" s="1"/>
  <c r="AI211" i="1"/>
  <c r="AI212" i="1"/>
  <c r="AI207" i="2" s="1"/>
  <c r="AI190" i="1"/>
  <c r="AJ185" i="2" s="1"/>
  <c r="AI195" i="1"/>
  <c r="AJ190" i="2" s="1"/>
  <c r="AI196" i="1"/>
  <c r="AJ191" i="2" s="1"/>
  <c r="AI198" i="1"/>
  <c r="AJ193" i="2" s="1"/>
  <c r="AI199" i="1"/>
  <c r="AJ194" i="2" s="1"/>
  <c r="AI200" i="1"/>
  <c r="AJ195" i="2" s="1"/>
  <c r="AI201" i="1"/>
  <c r="AJ196" i="2" s="1"/>
  <c r="AI203" i="1"/>
  <c r="AJ198" i="2" s="1"/>
  <c r="AI152" i="1"/>
  <c r="AJ147" i="2" s="1"/>
  <c r="AI153" i="1"/>
  <c r="AJ148" i="2" s="1"/>
  <c r="AI154" i="1"/>
  <c r="AJ149" i="2" s="1"/>
  <c r="AI156" i="1"/>
  <c r="AJ151" i="2" s="1"/>
  <c r="AI157" i="1"/>
  <c r="AJ152" i="2" s="1"/>
  <c r="AI158" i="1"/>
  <c r="AI160" i="1"/>
  <c r="AJ155" i="2" s="1"/>
  <c r="AI161" i="1"/>
  <c r="AI162" i="1"/>
  <c r="AI163" i="1"/>
  <c r="AJ158" i="2" s="1"/>
  <c r="AI170" i="1"/>
  <c r="AJ165" i="2" s="1"/>
  <c r="AI171" i="1"/>
  <c r="AJ166" i="2" s="1"/>
  <c r="AI172" i="1"/>
  <c r="AI173" i="1"/>
  <c r="AI175" i="1"/>
  <c r="AJ170" i="2" s="1"/>
  <c r="AI176" i="1"/>
  <c r="AJ171" i="2" s="1"/>
  <c r="AI180" i="1"/>
  <c r="AJ175" i="2" s="1"/>
  <c r="AI185" i="1"/>
  <c r="AJ180" i="2" s="1"/>
  <c r="AI151" i="1"/>
  <c r="AJ150" i="2" l="1"/>
  <c r="AJ164" i="2" s="1"/>
  <c r="AJ174" i="2" s="1"/>
  <c r="AJ176" i="2" s="1"/>
  <c r="AJ178" i="2" s="1"/>
  <c r="AI69" i="2"/>
  <c r="AJ168" i="2"/>
  <c r="AJ167" i="2"/>
  <c r="AJ219" i="2"/>
  <c r="AJ228" i="2" s="1"/>
  <c r="AJ156" i="2"/>
  <c r="AJ157" i="2"/>
  <c r="AI205" i="2"/>
  <c r="AI168" i="1"/>
  <c r="AI213" i="1"/>
  <c r="AI206" i="2"/>
  <c r="AI208" i="2" s="1"/>
  <c r="AI44" i="2"/>
  <c r="AI46" i="2" s="1"/>
  <c r="AI174" i="1"/>
  <c r="AI210" i="1"/>
  <c r="AI220" i="1"/>
  <c r="AJ215" i="2" s="1"/>
  <c r="AI204" i="1"/>
  <c r="AI155" i="1"/>
  <c r="AI169" i="1" s="1"/>
  <c r="AI179" i="1" s="1"/>
  <c r="AI181" i="1" s="1"/>
  <c r="AI183" i="1" s="1"/>
  <c r="AI186" i="1" s="1"/>
  <c r="AI224" i="1"/>
  <c r="AI233" i="1" s="1"/>
  <c r="AI79" i="1"/>
  <c r="AI88" i="1" s="1"/>
  <c r="AI75" i="1"/>
  <c r="AI73" i="1"/>
  <c r="AI68" i="1"/>
  <c r="AI65" i="1"/>
  <c r="AI62" i="1"/>
  <c r="AI59" i="1"/>
  <c r="AI29" i="1"/>
  <c r="AI10" i="1"/>
  <c r="AI24" i="1" s="1"/>
  <c r="AI34" i="1" s="1"/>
  <c r="AI47" i="1" s="1"/>
  <c r="AN71" i="1" s="1"/>
  <c r="AI6" i="1"/>
  <c r="AI214" i="1" l="1"/>
  <c r="AJ47" i="2"/>
  <c r="AJ48" i="2" s="1"/>
  <c r="AJ163" i="2"/>
  <c r="AJ169" i="2"/>
  <c r="AJ181" i="2"/>
  <c r="AJ184" i="2"/>
  <c r="AJ186" i="2" s="1"/>
  <c r="AI209" i="2"/>
  <c r="AI69" i="1"/>
  <c r="AI189" i="1"/>
  <c r="AI191" i="1" s="1"/>
  <c r="AI36" i="1"/>
  <c r="AI38" i="1" s="1"/>
  <c r="AI125" i="2"/>
  <c r="AI123" i="2"/>
  <c r="AI121" i="2"/>
  <c r="AI120" i="2"/>
  <c r="AI119" i="2"/>
  <c r="AI118" i="2"/>
  <c r="AI117" i="2"/>
  <c r="AI116" i="2"/>
  <c r="AI113" i="2"/>
  <c r="AI112" i="2"/>
  <c r="AI111" i="2"/>
  <c r="AI109" i="2"/>
  <c r="AJ59" i="2" l="1"/>
  <c r="AN71" i="2" s="1"/>
  <c r="AI115" i="2"/>
  <c r="AI110" i="2"/>
  <c r="AI44" i="1"/>
  <c r="AI46" i="1" s="1"/>
  <c r="AI41" i="1"/>
  <c r="AI192" i="1"/>
  <c r="AI48" i="1"/>
  <c r="AI115" i="1"/>
  <c r="AI110" i="1"/>
  <c r="AI108" i="1"/>
  <c r="AJ187" i="2" l="1"/>
  <c r="AJ199" i="2" s="1"/>
  <c r="AN211" i="2" s="1"/>
  <c r="AN216" i="1"/>
  <c r="AI124" i="2"/>
  <c r="AI193" i="1"/>
  <c r="AI124" i="1"/>
  <c r="AI131" i="1"/>
  <c r="AI94" i="1"/>
  <c r="AI106" i="1"/>
  <c r="AH218" i="1"/>
  <c r="AH207" i="1"/>
  <c r="AH151" i="1"/>
  <c r="AH108" i="1"/>
  <c r="AH94" i="1"/>
  <c r="AH73" i="1"/>
  <c r="AH62" i="1"/>
  <c r="AH6" i="1"/>
  <c r="AI105" i="2"/>
  <c r="AI104" i="2"/>
  <c r="AI103" i="2"/>
  <c r="AI102" i="2"/>
  <c r="AI101" i="2"/>
  <c r="AI100" i="2"/>
  <c r="AI99" i="2"/>
  <c r="AI98" i="2"/>
  <c r="AI97" i="2"/>
  <c r="AI96" i="2"/>
  <c r="AJ188" i="2" l="1"/>
  <c r="AI106" i="2"/>
  <c r="AI94" i="2"/>
  <c r="AI108" i="2" s="1"/>
  <c r="AI146" i="2" s="1"/>
  <c r="AI202" i="2" s="1"/>
  <c r="AI213" i="2" s="1"/>
  <c r="AH213" i="2"/>
  <c r="AH202" i="2"/>
  <c r="AH146" i="2"/>
  <c r="AH131" i="2"/>
  <c r="AH108" i="2"/>
  <c r="AH94" i="2"/>
  <c r="AH73" i="2"/>
  <c r="AH6" i="2"/>
  <c r="AH62" i="2"/>
  <c r="AH140" i="2" l="1"/>
  <c r="AH136" i="2"/>
  <c r="AH134" i="2"/>
  <c r="AH125" i="2"/>
  <c r="AH123" i="2"/>
  <c r="AH121" i="2"/>
  <c r="AH120" i="2"/>
  <c r="AH119" i="2"/>
  <c r="AH118" i="2"/>
  <c r="AH117" i="2"/>
  <c r="AH116" i="2"/>
  <c r="AH113" i="2"/>
  <c r="AH112" i="2"/>
  <c r="AH111" i="2"/>
  <c r="AH109" i="2"/>
  <c r="AH105" i="2"/>
  <c r="AH104" i="2"/>
  <c r="AH103" i="2"/>
  <c r="AH102" i="2"/>
  <c r="AH101" i="2"/>
  <c r="AH100" i="2"/>
  <c r="AH99" i="2"/>
  <c r="AH98" i="2"/>
  <c r="AH97" i="2"/>
  <c r="AH96" i="2"/>
  <c r="AH95" i="2"/>
  <c r="AH89" i="2"/>
  <c r="AH87" i="2"/>
  <c r="AH84" i="2"/>
  <c r="AH83" i="2"/>
  <c r="AH82" i="2"/>
  <c r="AH81" i="2"/>
  <c r="AH80" i="2"/>
  <c r="AH78" i="2"/>
  <c r="AH77" i="2"/>
  <c r="AH76" i="2"/>
  <c r="AH74" i="2"/>
  <c r="AH67" i="2"/>
  <c r="AH66" i="2"/>
  <c r="AH64" i="2"/>
  <c r="AH63" i="2"/>
  <c r="AH58" i="2"/>
  <c r="AH56" i="2"/>
  <c r="AH55" i="2"/>
  <c r="AH54" i="2"/>
  <c r="AH53" i="2"/>
  <c r="AH51" i="2"/>
  <c r="AH50" i="2"/>
  <c r="AH45" i="2"/>
  <c r="AH40" i="2"/>
  <c r="AH35" i="2"/>
  <c r="AH31" i="2"/>
  <c r="AH30" i="2"/>
  <c r="AH27" i="2"/>
  <c r="AH26" i="2"/>
  <c r="AH25" i="2"/>
  <c r="AH18" i="2"/>
  <c r="AH17" i="2"/>
  <c r="AH15" i="2"/>
  <c r="AH12" i="2"/>
  <c r="AH11" i="2"/>
  <c r="AH9" i="2"/>
  <c r="AH8" i="2"/>
  <c r="AH7" i="2"/>
  <c r="AH115" i="2" l="1"/>
  <c r="AH68" i="2"/>
  <c r="AH65" i="2"/>
  <c r="AH106" i="2"/>
  <c r="AH29" i="2"/>
  <c r="AH23" i="2"/>
  <c r="AH79" i="2"/>
  <c r="AH88" i="2" s="1"/>
  <c r="AH10" i="2"/>
  <c r="AH24" i="2" s="1"/>
  <c r="AH34" i="2" s="1"/>
  <c r="AH36" i="2" s="1"/>
  <c r="AH38" i="2" s="1"/>
  <c r="AH41" i="2" s="1"/>
  <c r="AH75" i="2"/>
  <c r="AH110" i="2"/>
  <c r="AH69" i="2" l="1"/>
  <c r="AH124" i="2"/>
  <c r="AH44" i="2"/>
  <c r="AH46" i="2" s="1"/>
  <c r="AH234" i="1"/>
  <c r="AH232" i="1"/>
  <c r="AH230" i="1"/>
  <c r="AH229" i="1"/>
  <c r="AH228" i="1"/>
  <c r="AH227" i="1"/>
  <c r="AH226" i="1"/>
  <c r="AH225" i="1"/>
  <c r="AH223" i="1"/>
  <c r="AH222" i="1"/>
  <c r="AH221" i="1"/>
  <c r="AI216" i="2" s="1"/>
  <c r="AH219" i="1"/>
  <c r="AH212" i="1"/>
  <c r="AH207" i="2" s="1"/>
  <c r="AH211" i="1"/>
  <c r="AH206" i="2" s="1"/>
  <c r="AH209" i="1"/>
  <c r="AH204" i="2" s="1"/>
  <c r="AH208" i="1"/>
  <c r="AH203" i="1"/>
  <c r="AH201" i="1"/>
  <c r="AH200" i="1"/>
  <c r="AH199" i="1"/>
  <c r="AH198" i="1"/>
  <c r="AH196" i="1"/>
  <c r="AH195" i="1"/>
  <c r="AH190" i="1"/>
  <c r="AH185" i="1"/>
  <c r="AH180" i="1"/>
  <c r="AH176" i="1"/>
  <c r="AH175" i="1"/>
  <c r="AH173" i="1"/>
  <c r="AH168" i="2" s="1"/>
  <c r="AH172" i="1"/>
  <c r="AH171" i="1"/>
  <c r="AH170" i="1"/>
  <c r="AH163" i="1"/>
  <c r="AH162" i="1"/>
  <c r="AH157" i="2" s="1"/>
  <c r="AH161" i="1"/>
  <c r="AH160" i="1"/>
  <c r="AH158" i="1"/>
  <c r="AH157" i="1"/>
  <c r="AH156" i="1"/>
  <c r="AH154" i="1"/>
  <c r="AH153" i="1"/>
  <c r="AH152" i="1"/>
  <c r="AH115" i="1"/>
  <c r="AH110" i="1"/>
  <c r="AH106" i="1"/>
  <c r="AH86" i="1"/>
  <c r="AI86" i="2" s="1"/>
  <c r="AH79" i="1"/>
  <c r="AH88" i="1" s="1"/>
  <c r="AH68" i="1"/>
  <c r="AH65" i="1"/>
  <c r="AH59" i="1"/>
  <c r="AH29" i="1"/>
  <c r="AH23" i="1"/>
  <c r="AH10" i="1"/>
  <c r="AH24" i="1" s="1"/>
  <c r="AH34" i="1" s="1"/>
  <c r="AH69" i="1" l="1"/>
  <c r="AH147" i="2"/>
  <c r="AI147" i="2"/>
  <c r="AH152" i="2"/>
  <c r="AI152" i="2"/>
  <c r="AH167" i="2"/>
  <c r="AI168" i="2"/>
  <c r="AI167" i="2"/>
  <c r="AH175" i="2"/>
  <c r="AI175" i="2"/>
  <c r="AH191" i="2"/>
  <c r="AI191" i="2"/>
  <c r="AH196" i="2"/>
  <c r="AI196" i="2"/>
  <c r="AH217" i="2"/>
  <c r="AI217" i="2"/>
  <c r="AH222" i="2"/>
  <c r="AI222" i="2"/>
  <c r="AH227" i="2"/>
  <c r="AI227" i="2"/>
  <c r="AH148" i="2"/>
  <c r="AI148" i="2"/>
  <c r="AH158" i="2"/>
  <c r="AI158" i="2"/>
  <c r="AH180" i="2"/>
  <c r="AI180" i="2"/>
  <c r="AH193" i="2"/>
  <c r="AI193" i="2"/>
  <c r="AH198" i="2"/>
  <c r="AI198" i="2"/>
  <c r="AH218" i="2"/>
  <c r="AI218" i="2"/>
  <c r="AH223" i="2"/>
  <c r="AI223" i="2"/>
  <c r="AH229" i="2"/>
  <c r="AI229" i="2"/>
  <c r="AH149" i="2"/>
  <c r="AI149" i="2"/>
  <c r="AH155" i="2"/>
  <c r="AI155" i="2"/>
  <c r="AH165" i="2"/>
  <c r="AI165" i="2"/>
  <c r="AH170" i="2"/>
  <c r="AI170" i="2"/>
  <c r="AH185" i="2"/>
  <c r="AI185" i="2"/>
  <c r="AH194" i="2"/>
  <c r="AI194" i="2"/>
  <c r="AH214" i="2"/>
  <c r="AI214" i="2"/>
  <c r="AH220" i="2"/>
  <c r="AI220" i="2"/>
  <c r="AH224" i="2"/>
  <c r="AI224" i="2"/>
  <c r="AH151" i="2"/>
  <c r="AI151" i="2"/>
  <c r="AH156" i="2"/>
  <c r="AI156" i="2"/>
  <c r="AI157" i="2"/>
  <c r="AH166" i="2"/>
  <c r="AI166" i="2"/>
  <c r="AH171" i="2"/>
  <c r="AI171" i="2"/>
  <c r="AH190" i="2"/>
  <c r="AI190" i="2"/>
  <c r="AH195" i="2"/>
  <c r="AI195" i="2"/>
  <c r="AH221" i="2"/>
  <c r="AI221" i="2"/>
  <c r="AH208" i="2"/>
  <c r="AH124" i="1"/>
  <c r="AH210" i="1"/>
  <c r="AH203" i="2"/>
  <c r="AH205" i="2" s="1"/>
  <c r="AH220" i="1"/>
  <c r="AH216" i="2"/>
  <c r="AH231" i="1"/>
  <c r="AH86" i="2"/>
  <c r="AH213" i="1"/>
  <c r="AH155" i="1"/>
  <c r="AH169" i="1" s="1"/>
  <c r="AH179" i="1" s="1"/>
  <c r="AH181" i="1" s="1"/>
  <c r="AH183" i="1" s="1"/>
  <c r="AH186" i="1" s="1"/>
  <c r="AH224" i="1"/>
  <c r="AH233" i="1" s="1"/>
  <c r="AH204" i="1"/>
  <c r="AH174" i="1"/>
  <c r="AH168" i="1"/>
  <c r="AH47" i="1"/>
  <c r="AM71" i="1" s="1"/>
  <c r="AH36" i="1"/>
  <c r="AH38" i="1" s="1"/>
  <c r="AH150" i="2" l="1"/>
  <c r="AH164" i="2" s="1"/>
  <c r="AH174" i="2" s="1"/>
  <c r="AH176" i="2" s="1"/>
  <c r="AH178" i="2" s="1"/>
  <c r="AH184" i="2" s="1"/>
  <c r="AH186" i="2" s="1"/>
  <c r="AH219" i="2"/>
  <c r="AH228" i="2" s="1"/>
  <c r="AH169" i="2"/>
  <c r="AI169" i="2"/>
  <c r="AH163" i="2"/>
  <c r="AI150" i="2"/>
  <c r="AI164" i="2" s="1"/>
  <c r="AI174" i="2" s="1"/>
  <c r="AI176" i="2" s="1"/>
  <c r="AI178" i="2" s="1"/>
  <c r="AH47" i="2"/>
  <c r="AH59" i="2" s="1"/>
  <c r="AI47" i="2"/>
  <c r="AH226" i="2"/>
  <c r="AI226" i="2"/>
  <c r="AI219" i="2"/>
  <c r="AI228" i="2" s="1"/>
  <c r="AH215" i="2"/>
  <c r="AI215" i="2"/>
  <c r="AH209" i="2"/>
  <c r="AI163" i="2"/>
  <c r="AH214" i="1"/>
  <c r="AH189" i="1"/>
  <c r="AH191" i="1" s="1"/>
  <c r="AH41" i="1"/>
  <c r="AH44" i="1"/>
  <c r="AH46" i="1" s="1"/>
  <c r="AH192" i="1"/>
  <c r="AM216" i="1" s="1"/>
  <c r="AH48" i="1"/>
  <c r="X121" i="2"/>
  <c r="Y121" i="2"/>
  <c r="Z121" i="2"/>
  <c r="AA121" i="2"/>
  <c r="AC121" i="2"/>
  <c r="AD121" i="2"/>
  <c r="AE121" i="2"/>
  <c r="AF121" i="2"/>
  <c r="AF125" i="2"/>
  <c r="AF123" i="2"/>
  <c r="AF120" i="2"/>
  <c r="AF119" i="2"/>
  <c r="AF118" i="2"/>
  <c r="AF117" i="2"/>
  <c r="AF116" i="2"/>
  <c r="AF113" i="2"/>
  <c r="AF112" i="2"/>
  <c r="AF111" i="2"/>
  <c r="AF109" i="2"/>
  <c r="AF108" i="2"/>
  <c r="AF146" i="2" s="1"/>
  <c r="AF202" i="2" s="1"/>
  <c r="AF213" i="2" s="1"/>
  <c r="AF89" i="2"/>
  <c r="AF87" i="2"/>
  <c r="AF84" i="2"/>
  <c r="AF83" i="2"/>
  <c r="AF82" i="2"/>
  <c r="AF81" i="2"/>
  <c r="AF80" i="2"/>
  <c r="AF78" i="2"/>
  <c r="AF77" i="2"/>
  <c r="AF76" i="2"/>
  <c r="AF74" i="2"/>
  <c r="AF67" i="2"/>
  <c r="AF66" i="2"/>
  <c r="AF64" i="2"/>
  <c r="AF63" i="2"/>
  <c r="AF58" i="2"/>
  <c r="AF56" i="2"/>
  <c r="AF55" i="2"/>
  <c r="AF54" i="2"/>
  <c r="AF53" i="2"/>
  <c r="AF51" i="2"/>
  <c r="AF50" i="2"/>
  <c r="AF45" i="2"/>
  <c r="AF40" i="2"/>
  <c r="AF35" i="2"/>
  <c r="AF31" i="2"/>
  <c r="AF30" i="2"/>
  <c r="AF28" i="2"/>
  <c r="AF27" i="2"/>
  <c r="AF26" i="2"/>
  <c r="AF25" i="2"/>
  <c r="AF18" i="2"/>
  <c r="AF17" i="2"/>
  <c r="AF16" i="2"/>
  <c r="AF15" i="2"/>
  <c r="AF12" i="2"/>
  <c r="AF11" i="2"/>
  <c r="AF9" i="2"/>
  <c r="AF8" i="2"/>
  <c r="AF7" i="2"/>
  <c r="AF6" i="2"/>
  <c r="AF62" i="2" s="1"/>
  <c r="AF95" i="2"/>
  <c r="AF96" i="2"/>
  <c r="AF97" i="2"/>
  <c r="AF98" i="2"/>
  <c r="AF99" i="2"/>
  <c r="AF100" i="2"/>
  <c r="AF101" i="2"/>
  <c r="AF102" i="2"/>
  <c r="AF103" i="2"/>
  <c r="AF104" i="2"/>
  <c r="AF105" i="2"/>
  <c r="AH181" i="2" l="1"/>
  <c r="AH48" i="2"/>
  <c r="AI184" i="2"/>
  <c r="AI186" i="2" s="1"/>
  <c r="AI181" i="2"/>
  <c r="AH187" i="2"/>
  <c r="AH199" i="2" s="1"/>
  <c r="AI187" i="2"/>
  <c r="AI59" i="2"/>
  <c r="AI48" i="2"/>
  <c r="AF65" i="2"/>
  <c r="AF79" i="2"/>
  <c r="AF88" i="2" s="1"/>
  <c r="AF10" i="2"/>
  <c r="AF24" i="2" s="1"/>
  <c r="AF34" i="2" s="1"/>
  <c r="AF36" i="2" s="1"/>
  <c r="AF38" i="2" s="1"/>
  <c r="AF44" i="2" s="1"/>
  <c r="AF46" i="2" s="1"/>
  <c r="AF23" i="2"/>
  <c r="AF68" i="2"/>
  <c r="AF115" i="2"/>
  <c r="AF110" i="2"/>
  <c r="AH193" i="1"/>
  <c r="AF106" i="2"/>
  <c r="AF29" i="2"/>
  <c r="AF75" i="2"/>
  <c r="AK71" i="2" l="1"/>
  <c r="AM71" i="2"/>
  <c r="AH188" i="2"/>
  <c r="AI199" i="2"/>
  <c r="AI188" i="2"/>
  <c r="AF41" i="2"/>
  <c r="AF124" i="2"/>
  <c r="AF69" i="2"/>
  <c r="AF234" i="1"/>
  <c r="AF232" i="1"/>
  <c r="AF229" i="1"/>
  <c r="AF228" i="1"/>
  <c r="AF227" i="1"/>
  <c r="AF226" i="1"/>
  <c r="AF225" i="1"/>
  <c r="AF223" i="1"/>
  <c r="AF222" i="1"/>
  <c r="AF221" i="1"/>
  <c r="AF219" i="1"/>
  <c r="AF212" i="1"/>
  <c r="AF207" i="2" s="1"/>
  <c r="AF211" i="1"/>
  <c r="AF209" i="1"/>
  <c r="AF204" i="2" s="1"/>
  <c r="AF208" i="1"/>
  <c r="AF203" i="2" s="1"/>
  <c r="AF203" i="1"/>
  <c r="AF201" i="1"/>
  <c r="AF200" i="1"/>
  <c r="AF199" i="1"/>
  <c r="AF198" i="1"/>
  <c r="AF196" i="1"/>
  <c r="AF195" i="1"/>
  <c r="AF190" i="1"/>
  <c r="AF185" i="1"/>
  <c r="AF180" i="1"/>
  <c r="AF176" i="1"/>
  <c r="AF175" i="1"/>
  <c r="AF172" i="1"/>
  <c r="AF171" i="1"/>
  <c r="AF170" i="1"/>
  <c r="AF163" i="1"/>
  <c r="AF162" i="1"/>
  <c r="AF160" i="1"/>
  <c r="AF158" i="1"/>
  <c r="AF157" i="1"/>
  <c r="AF156" i="1"/>
  <c r="AF154" i="1"/>
  <c r="AF153" i="1"/>
  <c r="AF152" i="1"/>
  <c r="AF151" i="1"/>
  <c r="AF207" i="1" s="1"/>
  <c r="AF218" i="1" s="1"/>
  <c r="AK211" i="2" l="1"/>
  <c r="AM211" i="2"/>
  <c r="AF205" i="2"/>
  <c r="AF155" i="1"/>
  <c r="AF169" i="1" s="1"/>
  <c r="AF179" i="1" s="1"/>
  <c r="AF181" i="1" s="1"/>
  <c r="AF183" i="1" s="1"/>
  <c r="AF213" i="1"/>
  <c r="AF206" i="2"/>
  <c r="AF208" i="2" s="1"/>
  <c r="AF224" i="1"/>
  <c r="AF233" i="1" s="1"/>
  <c r="AF210" i="1"/>
  <c r="AF204" i="1"/>
  <c r="AF174" i="1"/>
  <c r="AF168" i="1"/>
  <c r="AF220" i="1"/>
  <c r="AF209" i="2" l="1"/>
  <c r="AF214" i="1"/>
  <c r="AF189" i="1"/>
  <c r="AF191" i="1" s="1"/>
  <c r="AF186" i="1"/>
  <c r="AF115" i="1"/>
  <c r="AF110" i="1"/>
  <c r="AF86" i="1"/>
  <c r="AF79" i="1"/>
  <c r="AF88" i="1" s="1"/>
  <c r="AF68" i="1"/>
  <c r="AF65" i="1"/>
  <c r="AF59" i="1"/>
  <c r="AF29" i="1"/>
  <c r="AF23" i="1"/>
  <c r="AF10" i="1"/>
  <c r="AF24" i="1" s="1"/>
  <c r="AF34" i="1" s="1"/>
  <c r="AF36" i="1" s="1"/>
  <c r="AF38" i="1" s="1"/>
  <c r="AF41" i="1" s="1"/>
  <c r="AF6" i="1"/>
  <c r="AF62" i="1" s="1"/>
  <c r="AF73" i="1" s="1"/>
  <c r="AF231" i="1" l="1"/>
  <c r="AF69" i="1"/>
  <c r="AF47" i="1"/>
  <c r="AF44" i="1"/>
  <c r="AF46" i="1" s="1"/>
  <c r="AF124" i="1"/>
  <c r="AF106" i="1"/>
  <c r="AF71" i="1" l="1"/>
  <c r="AF192" i="1"/>
  <c r="AF48" i="1"/>
  <c r="AF193" i="1" l="1"/>
  <c r="AF216" i="1"/>
  <c r="AF143" i="1"/>
  <c r="AF108" i="1"/>
  <c r="AE74" i="2" l="1"/>
  <c r="AE76" i="2"/>
  <c r="AE77" i="2"/>
  <c r="AE78" i="2"/>
  <c r="AE80" i="2"/>
  <c r="AE81" i="2"/>
  <c r="AE82" i="2"/>
  <c r="AE83" i="2"/>
  <c r="AE84" i="2"/>
  <c r="AE87" i="2"/>
  <c r="AE89" i="2"/>
  <c r="AE63" i="2"/>
  <c r="AE64" i="2"/>
  <c r="AE66" i="2"/>
  <c r="AE67" i="2"/>
  <c r="AE8" i="2"/>
  <c r="AE9" i="2"/>
  <c r="AE11" i="2"/>
  <c r="AE12" i="2"/>
  <c r="AE15" i="2"/>
  <c r="AE16" i="2"/>
  <c r="AE17" i="2"/>
  <c r="AE18" i="2"/>
  <c r="AE25" i="2"/>
  <c r="AE26" i="2"/>
  <c r="AE27" i="2"/>
  <c r="AE28" i="2"/>
  <c r="AE30" i="2"/>
  <c r="AE31" i="2"/>
  <c r="AE35" i="2"/>
  <c r="AE40" i="2"/>
  <c r="AE45" i="2"/>
  <c r="AE50" i="2"/>
  <c r="AE51" i="2"/>
  <c r="AE53" i="2"/>
  <c r="AE54" i="2"/>
  <c r="AE55" i="2"/>
  <c r="AE56" i="2"/>
  <c r="AE58" i="2"/>
  <c r="AE7" i="2"/>
  <c r="AE219" i="1"/>
  <c r="AE221" i="1"/>
  <c r="AE222" i="1"/>
  <c r="AE223" i="1"/>
  <c r="AE225" i="1"/>
  <c r="AE226" i="1"/>
  <c r="AF221" i="2" s="1"/>
  <c r="AE227" i="1"/>
  <c r="AF222" i="2" s="1"/>
  <c r="AE228" i="1"/>
  <c r="AF223" i="2" s="1"/>
  <c r="AE229" i="1"/>
  <c r="AF224" i="2" s="1"/>
  <c r="AE230" i="1"/>
  <c r="AE232" i="1"/>
  <c r="AF227" i="2" s="1"/>
  <c r="AE234" i="1"/>
  <c r="AE208" i="1"/>
  <c r="AE203" i="2" s="1"/>
  <c r="AE209" i="1"/>
  <c r="AE211" i="1"/>
  <c r="AE212" i="1"/>
  <c r="AE207" i="2" s="1"/>
  <c r="AE156" i="1"/>
  <c r="AE157" i="1"/>
  <c r="AE158" i="1"/>
  <c r="AE160" i="1"/>
  <c r="AE161" i="1"/>
  <c r="AE162" i="1"/>
  <c r="AF157" i="2" s="1"/>
  <c r="AE163" i="1"/>
  <c r="AE170" i="1"/>
  <c r="AE171" i="1"/>
  <c r="AE172" i="1"/>
  <c r="AF167" i="2" s="1"/>
  <c r="AE173" i="1"/>
  <c r="AE175" i="1"/>
  <c r="AF170" i="2" s="1"/>
  <c r="AE176" i="1"/>
  <c r="AF171" i="2" s="1"/>
  <c r="AE180" i="1"/>
  <c r="AF175" i="2" s="1"/>
  <c r="AE185" i="1"/>
  <c r="AE190" i="1"/>
  <c r="AE195" i="1"/>
  <c r="AF190" i="2" s="1"/>
  <c r="AE196" i="1"/>
  <c r="AF191" i="2" s="1"/>
  <c r="AE198" i="1"/>
  <c r="AF193" i="2" s="1"/>
  <c r="AE199" i="1"/>
  <c r="AF194" i="2" s="1"/>
  <c r="AE200" i="1"/>
  <c r="AF195" i="2" s="1"/>
  <c r="AE201" i="1"/>
  <c r="AF196" i="2" s="1"/>
  <c r="AE203" i="1"/>
  <c r="AE154" i="1"/>
  <c r="AE153" i="1"/>
  <c r="AF148" i="2" s="1"/>
  <c r="AE152" i="1"/>
  <c r="AF86" i="2"/>
  <c r="AE79" i="1"/>
  <c r="AE88" i="1" s="1"/>
  <c r="AE75" i="1"/>
  <c r="AE68" i="1"/>
  <c r="AE65" i="1"/>
  <c r="AE59" i="1"/>
  <c r="AE29" i="1"/>
  <c r="AE23" i="1"/>
  <c r="AE10" i="1"/>
  <c r="AE24" i="1" s="1"/>
  <c r="AE34" i="1" s="1"/>
  <c r="AE151" i="1"/>
  <c r="AE207" i="1" s="1"/>
  <c r="AE218" i="1" s="1"/>
  <c r="AE65" i="2" l="1"/>
  <c r="AE210" i="1"/>
  <c r="AE174" i="1"/>
  <c r="AF166" i="2"/>
  <c r="AF156" i="2"/>
  <c r="AF151" i="2"/>
  <c r="AE220" i="1"/>
  <c r="AF216" i="2"/>
  <c r="AF149" i="2"/>
  <c r="AF185" i="2"/>
  <c r="AF165" i="2"/>
  <c r="AF155" i="2"/>
  <c r="AF220" i="2"/>
  <c r="AF214" i="2"/>
  <c r="AE68" i="2"/>
  <c r="AF198" i="2"/>
  <c r="AF180" i="2"/>
  <c r="AF168" i="2"/>
  <c r="AF158" i="2"/>
  <c r="AE206" i="2"/>
  <c r="AE208" i="2" s="1"/>
  <c r="AE213" i="1"/>
  <c r="AF229" i="2"/>
  <c r="AF218" i="2"/>
  <c r="AE204" i="2"/>
  <c r="AE205" i="2" s="1"/>
  <c r="AF147" i="2"/>
  <c r="AF150" i="2" s="1"/>
  <c r="AF152" i="2"/>
  <c r="AF217" i="2"/>
  <c r="AE75" i="2"/>
  <c r="AE69" i="1"/>
  <c r="AE231" i="1"/>
  <c r="AF226" i="2" s="1"/>
  <c r="AE204" i="1"/>
  <c r="AE29" i="2"/>
  <c r="AE168" i="1"/>
  <c r="AE23" i="2"/>
  <c r="AE10" i="2"/>
  <c r="AE24" i="2" s="1"/>
  <c r="AE34" i="2" s="1"/>
  <c r="AE36" i="2" s="1"/>
  <c r="AE38" i="2" s="1"/>
  <c r="AE41" i="2" s="1"/>
  <c r="AE47" i="1"/>
  <c r="AJ71" i="1" s="1"/>
  <c r="AE36" i="1"/>
  <c r="AE38" i="1" s="1"/>
  <c r="AE155" i="1"/>
  <c r="AE169" i="1" s="1"/>
  <c r="AE179" i="1" s="1"/>
  <c r="AE181" i="1" s="1"/>
  <c r="AE183" i="1" s="1"/>
  <c r="AE79" i="2"/>
  <c r="AE88" i="2" s="1"/>
  <c r="AE224" i="1"/>
  <c r="AE233" i="1" s="1"/>
  <c r="AE214" i="1" l="1"/>
  <c r="AE69" i="2"/>
  <c r="AF47" i="2"/>
  <c r="AF59" i="2" s="1"/>
  <c r="AJ71" i="2" s="1"/>
  <c r="AF164" i="2"/>
  <c r="AF174" i="2" s="1"/>
  <c r="AF176" i="2" s="1"/>
  <c r="AF178" i="2" s="1"/>
  <c r="AF184" i="2" s="1"/>
  <c r="AF186" i="2" s="1"/>
  <c r="AF219" i="2"/>
  <c r="AF228" i="2" s="1"/>
  <c r="AF215" i="2"/>
  <c r="AF163" i="2"/>
  <c r="AF169" i="2"/>
  <c r="AE209" i="2"/>
  <c r="AE44" i="2"/>
  <c r="AE46" i="2" s="1"/>
  <c r="AE186" i="1"/>
  <c r="AE189" i="1"/>
  <c r="AE191" i="1" s="1"/>
  <c r="AE41" i="1"/>
  <c r="AE44" i="1"/>
  <c r="AE46" i="1" s="1"/>
  <c r="AE48" i="1"/>
  <c r="AE192" i="1"/>
  <c r="AE108" i="2"/>
  <c r="AE146" i="2" s="1"/>
  <c r="AE202" i="2" s="1"/>
  <c r="AE213" i="2" s="1"/>
  <c r="AE109" i="2"/>
  <c r="AE111" i="2"/>
  <c r="AE112" i="2"/>
  <c r="AE113" i="2"/>
  <c r="AE116" i="2"/>
  <c r="AE117" i="2"/>
  <c r="AE118" i="2"/>
  <c r="AE119" i="2"/>
  <c r="AE120" i="2"/>
  <c r="AE123" i="2"/>
  <c r="AE125" i="2"/>
  <c r="AE6" i="2"/>
  <c r="AE62" i="2" s="1"/>
  <c r="AE73" i="2" s="1"/>
  <c r="AE6" i="1"/>
  <c r="AE62" i="1" s="1"/>
  <c r="AE73" i="1" s="1"/>
  <c r="AF48" i="2" l="1"/>
  <c r="AF187" i="2"/>
  <c r="AF199" i="2" s="1"/>
  <c r="AJ211" i="2" s="1"/>
  <c r="AJ216" i="1"/>
  <c r="AF181" i="2"/>
  <c r="AE115" i="2"/>
  <c r="AE110" i="2"/>
  <c r="AE193" i="1"/>
  <c r="AE115" i="1"/>
  <c r="AE110" i="1"/>
  <c r="AE108" i="1"/>
  <c r="AE124" i="1" l="1"/>
  <c r="AF188" i="2"/>
  <c r="AE124" i="2"/>
  <c r="AE95" i="2"/>
  <c r="AE96" i="2"/>
  <c r="AE97" i="2"/>
  <c r="AE98" i="2"/>
  <c r="AE99" i="2"/>
  <c r="AE100" i="2"/>
  <c r="AE101" i="2"/>
  <c r="AE102" i="2"/>
  <c r="AE103" i="2"/>
  <c r="AE104" i="2"/>
  <c r="AE105" i="2"/>
  <c r="AE106" i="1"/>
  <c r="AE106" i="2" l="1"/>
  <c r="AD84" i="2"/>
  <c r="AD83" i="2"/>
  <c r="AD82" i="2"/>
  <c r="AD81" i="2"/>
  <c r="AD80" i="2"/>
  <c r="Z109" i="2"/>
  <c r="Z111" i="2"/>
  <c r="Z112" i="2"/>
  <c r="Z113" i="2"/>
  <c r="Z116" i="2"/>
  <c r="Z117" i="2"/>
  <c r="Z118" i="2"/>
  <c r="Z119" i="2"/>
  <c r="Z120" i="2"/>
  <c r="Z123" i="2"/>
  <c r="Z125" i="2"/>
  <c r="Z95" i="2"/>
  <c r="Z96" i="2"/>
  <c r="Z97" i="2"/>
  <c r="Z98" i="2"/>
  <c r="Z99" i="2"/>
  <c r="Z100" i="2"/>
  <c r="Z101" i="2"/>
  <c r="Z102" i="2"/>
  <c r="Z103" i="2"/>
  <c r="Z104" i="2"/>
  <c r="Z105" i="2"/>
  <c r="Z115" i="2" l="1"/>
  <c r="Z106" i="2"/>
  <c r="Z110" i="2"/>
  <c r="Z124" i="2" l="1"/>
  <c r="AD6" i="2"/>
  <c r="AD62" i="2" s="1"/>
  <c r="AD73" i="2" s="1"/>
  <c r="AD94" i="2" s="1"/>
  <c r="AD108" i="2" s="1"/>
  <c r="AD146" i="2" s="1"/>
  <c r="AD202" i="2" s="1"/>
  <c r="AD213" i="2" s="1"/>
  <c r="AC6" i="2"/>
  <c r="AA6" i="2"/>
  <c r="AA94" i="2" s="1"/>
  <c r="AA108" i="2" s="1"/>
  <c r="AA146" i="2" s="1"/>
  <c r="Z6" i="2"/>
  <c r="Z73" i="2" s="1"/>
  <c r="Z94" i="2" s="1"/>
  <c r="Z108" i="2" s="1"/>
  <c r="Z146" i="2" s="1"/>
  <c r="Y6" i="2"/>
  <c r="Y73" i="2" s="1"/>
  <c r="Y94" i="2" s="1"/>
  <c r="Y108" i="2" s="1"/>
  <c r="Y146" i="2" s="1"/>
  <c r="X6" i="2"/>
  <c r="X73" i="2" s="1"/>
  <c r="X94" i="2" s="1"/>
  <c r="X108" i="2" s="1"/>
  <c r="X146" i="2" s="1"/>
  <c r="V6" i="2"/>
  <c r="U6" i="2"/>
  <c r="AC62" i="2" l="1"/>
  <c r="AC73" i="2" s="1"/>
  <c r="AC94" i="2" s="1"/>
  <c r="AC108" i="2" s="1"/>
  <c r="AC146" i="2" s="1"/>
  <c r="AC202" i="2" s="1"/>
  <c r="AC213" i="2" s="1"/>
  <c r="Y59" i="1" l="1"/>
  <c r="AD123" i="2"/>
  <c r="AD120" i="2"/>
  <c r="AD119" i="2"/>
  <c r="AD118" i="2"/>
  <c r="AD117" i="2"/>
  <c r="AD116" i="2"/>
  <c r="AD125" i="2"/>
  <c r="AD113" i="2"/>
  <c r="AD112" i="2"/>
  <c r="AD111" i="2"/>
  <c r="AD109" i="2"/>
  <c r="AD89" i="2"/>
  <c r="AD87" i="2"/>
  <c r="AD77" i="2"/>
  <c r="AD78" i="2"/>
  <c r="AD76" i="2"/>
  <c r="AD74" i="2"/>
  <c r="AD67" i="2"/>
  <c r="AD66" i="2"/>
  <c r="AD64" i="2"/>
  <c r="AD63" i="2"/>
  <c r="AD58" i="2"/>
  <c r="AD56" i="2"/>
  <c r="AD55" i="2"/>
  <c r="AD54" i="2"/>
  <c r="AD53" i="2"/>
  <c r="AD51" i="2"/>
  <c r="AD50" i="2"/>
  <c r="AD45" i="2"/>
  <c r="AD40" i="2"/>
  <c r="X37" i="2"/>
  <c r="AD35" i="2"/>
  <c r="Z37" i="2"/>
  <c r="Y37" i="2"/>
  <c r="Z33" i="2"/>
  <c r="AD31" i="2"/>
  <c r="AD30" i="2"/>
  <c r="AD28" i="2"/>
  <c r="AD27" i="2"/>
  <c r="AD26" i="2"/>
  <c r="AD25" i="2"/>
  <c r="AD18" i="2"/>
  <c r="AD17" i="2"/>
  <c r="AD16" i="2"/>
  <c r="AD15" i="2"/>
  <c r="AD12" i="2"/>
  <c r="AD11" i="2"/>
  <c r="AD9" i="2"/>
  <c r="AD8" i="2"/>
  <c r="AD7" i="2"/>
  <c r="X182" i="1"/>
  <c r="X177" i="2" s="1"/>
  <c r="Y182" i="1"/>
  <c r="AD115" i="2" l="1"/>
  <c r="Y177" i="2"/>
  <c r="AD29" i="2"/>
  <c r="AD65" i="2"/>
  <c r="AD75" i="2"/>
  <c r="AD79" i="2"/>
  <c r="AD88" i="2" s="1"/>
  <c r="AD110" i="2"/>
  <c r="AD23" i="2"/>
  <c r="AD10" i="2"/>
  <c r="AD24" i="2" s="1"/>
  <c r="AD34" i="2" s="1"/>
  <c r="AD36" i="2" s="1"/>
  <c r="AD38" i="2" s="1"/>
  <c r="AD41" i="2" s="1"/>
  <c r="AD68" i="2"/>
  <c r="AD124" i="2" l="1"/>
  <c r="AD69" i="2"/>
  <c r="AD44" i="2"/>
  <c r="AD46" i="2" s="1"/>
  <c r="AD151" i="1" l="1"/>
  <c r="AD207" i="1" s="1"/>
  <c r="AD218" i="1" s="1"/>
  <c r="AC151" i="1"/>
  <c r="AC207" i="1" s="1"/>
  <c r="AC218" i="1" s="1"/>
  <c r="AA151" i="1"/>
  <c r="AA207" i="1" s="1"/>
  <c r="AA218" i="1" s="1"/>
  <c r="Z151" i="1"/>
  <c r="Y151" i="1"/>
  <c r="X151" i="1"/>
  <c r="V151" i="1"/>
  <c r="V207" i="1" s="1"/>
  <c r="V218" i="1" s="1"/>
  <c r="U151" i="1"/>
  <c r="U207" i="1" s="1"/>
  <c r="U218" i="1" s="1"/>
  <c r="U6" i="1"/>
  <c r="U62" i="1" s="1"/>
  <c r="U73" i="1" s="1"/>
  <c r="V6" i="1"/>
  <c r="V62" i="1" s="1"/>
  <c r="V73" i="1" s="1"/>
  <c r="V94" i="1" s="1"/>
  <c r="AD219" i="1" l="1"/>
  <c r="AE214" i="2" s="1"/>
  <c r="AD221" i="1"/>
  <c r="AE216" i="2" s="1"/>
  <c r="AD222" i="1"/>
  <c r="AE217" i="2" s="1"/>
  <c r="AD223" i="1"/>
  <c r="AE218" i="2" s="1"/>
  <c r="AD225" i="1"/>
  <c r="AE220" i="2" s="1"/>
  <c r="AD226" i="1"/>
  <c r="AE221" i="2" s="1"/>
  <c r="AD227" i="1"/>
  <c r="AE222" i="2" s="1"/>
  <c r="AD228" i="1"/>
  <c r="AE223" i="2" s="1"/>
  <c r="AD229" i="1"/>
  <c r="AE224" i="2" s="1"/>
  <c r="AD230" i="1"/>
  <c r="AD232" i="1"/>
  <c r="AE227" i="2" s="1"/>
  <c r="AD234" i="1"/>
  <c r="AE229" i="2" s="1"/>
  <c r="AD208" i="1"/>
  <c r="AD203" i="2" s="1"/>
  <c r="AD209" i="1"/>
  <c r="AD204" i="2" s="1"/>
  <c r="AD211" i="1"/>
  <c r="AD212" i="1"/>
  <c r="AD207" i="2" s="1"/>
  <c r="AD152" i="1"/>
  <c r="AE147" i="2" s="1"/>
  <c r="AD153" i="1"/>
  <c r="AE148" i="2" s="1"/>
  <c r="AD154" i="1"/>
  <c r="AE149" i="2" s="1"/>
  <c r="AD156" i="1"/>
  <c r="AE151" i="2" s="1"/>
  <c r="AD157" i="1"/>
  <c r="AE152" i="2" s="1"/>
  <c r="AD158" i="1"/>
  <c r="AD160" i="1"/>
  <c r="AE155" i="2" s="1"/>
  <c r="AD161" i="1"/>
  <c r="AE156" i="2" s="1"/>
  <c r="AD162" i="1"/>
  <c r="AE157" i="2" s="1"/>
  <c r="AD163" i="1"/>
  <c r="AE158" i="2" s="1"/>
  <c r="AD170" i="1"/>
  <c r="AE165" i="2" s="1"/>
  <c r="AD171" i="1"/>
  <c r="AE166" i="2" s="1"/>
  <c r="AD172" i="1"/>
  <c r="AE167" i="2" s="1"/>
  <c r="AD173" i="1"/>
  <c r="AE168" i="2" s="1"/>
  <c r="AD175" i="1"/>
  <c r="AE170" i="2" s="1"/>
  <c r="AD176" i="1"/>
  <c r="AE171" i="2" s="1"/>
  <c r="AD180" i="1"/>
  <c r="AE175" i="2" s="1"/>
  <c r="AD185" i="1"/>
  <c r="AE180" i="2" s="1"/>
  <c r="AD190" i="1"/>
  <c r="AE185" i="2" s="1"/>
  <c r="AD195" i="1"/>
  <c r="AE190" i="2" s="1"/>
  <c r="AD196" i="1"/>
  <c r="AE191" i="2" s="1"/>
  <c r="AD198" i="1"/>
  <c r="AE193" i="2" s="1"/>
  <c r="AD199" i="1"/>
  <c r="AE194" i="2" s="1"/>
  <c r="AD200" i="1"/>
  <c r="AE195" i="2" s="1"/>
  <c r="AD201" i="1"/>
  <c r="AE196" i="2" s="1"/>
  <c r="AD203" i="1"/>
  <c r="AE198" i="2" s="1"/>
  <c r="AD115" i="1"/>
  <c r="AD110" i="1"/>
  <c r="AD86" i="1"/>
  <c r="AE86" i="2" s="1"/>
  <c r="AD79" i="1"/>
  <c r="AD88" i="1" s="1"/>
  <c r="AD75" i="1"/>
  <c r="AE169" i="2" l="1"/>
  <c r="AE219" i="2"/>
  <c r="AE228" i="2" s="1"/>
  <c r="AE163" i="2"/>
  <c r="AE150" i="2"/>
  <c r="AE164" i="2" s="1"/>
  <c r="AE174" i="2" s="1"/>
  <c r="AE176" i="2" s="1"/>
  <c r="AE178" i="2" s="1"/>
  <c r="AE181" i="2" s="1"/>
  <c r="AD213" i="1"/>
  <c r="AD206" i="2"/>
  <c r="AD208" i="2" s="1"/>
  <c r="AD231" i="1"/>
  <c r="AE226" i="2" s="1"/>
  <c r="AD174" i="1"/>
  <c r="AD124" i="1"/>
  <c r="AD205" i="2"/>
  <c r="AD220" i="1"/>
  <c r="AE215" i="2" s="1"/>
  <c r="AD168" i="1"/>
  <c r="AD210" i="1"/>
  <c r="AD204" i="1"/>
  <c r="AD155" i="1"/>
  <c r="AD169" i="1" s="1"/>
  <c r="AD179" i="1" s="1"/>
  <c r="AD181" i="1" s="1"/>
  <c r="AD183" i="1" s="1"/>
  <c r="AD224" i="1"/>
  <c r="AD233" i="1" s="1"/>
  <c r="AD68" i="1"/>
  <c r="AD65" i="1"/>
  <c r="AD59" i="1"/>
  <c r="AD29" i="1"/>
  <c r="AD23" i="1"/>
  <c r="AD10" i="1"/>
  <c r="AD24" i="1" s="1"/>
  <c r="AD34" i="1" s="1"/>
  <c r="AD214" i="1" l="1"/>
  <c r="AD209" i="2"/>
  <c r="AE184" i="2"/>
  <c r="AE186" i="2" s="1"/>
  <c r="AD186" i="1"/>
  <c r="AD69" i="1"/>
  <c r="AD189" i="1"/>
  <c r="AD191" i="1" s="1"/>
  <c r="AD47" i="1"/>
  <c r="AI71" i="1" s="1"/>
  <c r="AD36" i="1"/>
  <c r="AD38" i="1" s="1"/>
  <c r="I81" i="2"/>
  <c r="J81" i="2"/>
  <c r="K81" i="2"/>
  <c r="L81" i="2"/>
  <c r="N81" i="2"/>
  <c r="O81" i="2"/>
  <c r="P81" i="2"/>
  <c r="Q81" i="2"/>
  <c r="S81" i="2"/>
  <c r="T81" i="2"/>
  <c r="U81" i="2"/>
  <c r="V81" i="2"/>
  <c r="X81" i="2"/>
  <c r="Y81" i="2"/>
  <c r="Z81" i="2"/>
  <c r="AA81" i="2"/>
  <c r="AC81" i="2"/>
  <c r="I82" i="2"/>
  <c r="J82" i="2"/>
  <c r="K82" i="2"/>
  <c r="L82" i="2"/>
  <c r="N82" i="2"/>
  <c r="O82" i="2"/>
  <c r="P82" i="2"/>
  <c r="Q82" i="2"/>
  <c r="S82" i="2"/>
  <c r="T82" i="2"/>
  <c r="U82" i="2"/>
  <c r="V82" i="2"/>
  <c r="X82" i="2"/>
  <c r="Y82" i="2"/>
  <c r="Z82" i="2"/>
  <c r="AA82" i="2"/>
  <c r="AC82" i="2"/>
  <c r="I83" i="2"/>
  <c r="J83" i="2"/>
  <c r="K83" i="2"/>
  <c r="L83" i="2"/>
  <c r="N83" i="2"/>
  <c r="O83" i="2"/>
  <c r="P83" i="2"/>
  <c r="Q83" i="2"/>
  <c r="S83" i="2"/>
  <c r="T83" i="2"/>
  <c r="U83" i="2"/>
  <c r="V83" i="2"/>
  <c r="X83" i="2"/>
  <c r="Y83" i="2"/>
  <c r="Z83" i="2"/>
  <c r="AA83" i="2"/>
  <c r="AC83" i="2"/>
  <c r="I84" i="2"/>
  <c r="J84" i="2"/>
  <c r="K84" i="2"/>
  <c r="L84" i="2"/>
  <c r="N84" i="2"/>
  <c r="O84" i="2"/>
  <c r="P84" i="2"/>
  <c r="Q84" i="2"/>
  <c r="S84" i="2"/>
  <c r="T84" i="2"/>
  <c r="U84" i="2"/>
  <c r="V84" i="2"/>
  <c r="X84" i="2"/>
  <c r="Y84" i="2"/>
  <c r="Z84" i="2"/>
  <c r="AA84" i="2"/>
  <c r="AC84" i="2"/>
  <c r="I85" i="2"/>
  <c r="J85" i="2"/>
  <c r="K85" i="2"/>
  <c r="L85" i="2"/>
  <c r="N85" i="2"/>
  <c r="O85" i="2"/>
  <c r="P85" i="2"/>
  <c r="Q85" i="2"/>
  <c r="S85" i="2"/>
  <c r="T85" i="2"/>
  <c r="U85" i="2"/>
  <c r="V85" i="2"/>
  <c r="X85" i="2"/>
  <c r="Y85" i="2"/>
  <c r="Z85" i="2"/>
  <c r="F81" i="2"/>
  <c r="G81" i="2"/>
  <c r="F82" i="2"/>
  <c r="G82" i="2"/>
  <c r="F83" i="2"/>
  <c r="G83" i="2"/>
  <c r="F84" i="2"/>
  <c r="G84" i="2"/>
  <c r="F85" i="2"/>
  <c r="G85" i="2"/>
  <c r="E81" i="2"/>
  <c r="E82" i="2"/>
  <c r="E83" i="2"/>
  <c r="E84" i="2"/>
  <c r="E85" i="2"/>
  <c r="D81" i="2"/>
  <c r="D82" i="2"/>
  <c r="D83" i="2"/>
  <c r="D84" i="2"/>
  <c r="D85" i="2"/>
  <c r="E226" i="1"/>
  <c r="F226" i="1"/>
  <c r="G226" i="1"/>
  <c r="I226" i="1"/>
  <c r="I221" i="2" s="1"/>
  <c r="J226" i="1"/>
  <c r="K226" i="1"/>
  <c r="L226" i="1"/>
  <c r="N226" i="1"/>
  <c r="N221" i="2" s="1"/>
  <c r="O226" i="1"/>
  <c r="P226" i="1"/>
  <c r="Q226" i="1"/>
  <c r="S226" i="1"/>
  <c r="S221" i="2" s="1"/>
  <c r="T226" i="1"/>
  <c r="U226" i="1"/>
  <c r="V226" i="1"/>
  <c r="X226" i="1"/>
  <c r="X221" i="2" s="1"/>
  <c r="Y226" i="1"/>
  <c r="Z226" i="1"/>
  <c r="AA226" i="1"/>
  <c r="AC226" i="1"/>
  <c r="AD221" i="2" s="1"/>
  <c r="E227" i="1"/>
  <c r="F227" i="1"/>
  <c r="G227" i="1"/>
  <c r="I227" i="1"/>
  <c r="I222" i="2" s="1"/>
  <c r="J227" i="1"/>
  <c r="K227" i="1"/>
  <c r="L227" i="1"/>
  <c r="N227" i="1"/>
  <c r="N222" i="2" s="1"/>
  <c r="O227" i="1"/>
  <c r="P227" i="1"/>
  <c r="Q227" i="1"/>
  <c r="S227" i="1"/>
  <c r="S222" i="2" s="1"/>
  <c r="T227" i="1"/>
  <c r="U227" i="1"/>
  <c r="V227" i="1"/>
  <c r="X227" i="1"/>
  <c r="X222" i="2" s="1"/>
  <c r="Y227" i="1"/>
  <c r="Z227" i="1"/>
  <c r="AA227" i="1"/>
  <c r="AC227" i="1"/>
  <c r="AD222" i="2" s="1"/>
  <c r="E228" i="1"/>
  <c r="F228" i="1"/>
  <c r="G228" i="1"/>
  <c r="I228" i="1"/>
  <c r="I223" i="2" s="1"/>
  <c r="J228" i="1"/>
  <c r="K228" i="1"/>
  <c r="L228" i="1"/>
  <c r="N228" i="1"/>
  <c r="N223" i="2" s="1"/>
  <c r="O228" i="1"/>
  <c r="P228" i="1"/>
  <c r="Q228" i="1"/>
  <c r="S228" i="1"/>
  <c r="S223" i="2" s="1"/>
  <c r="T228" i="1"/>
  <c r="U228" i="1"/>
  <c r="V228" i="1"/>
  <c r="X228" i="1"/>
  <c r="X223" i="2" s="1"/>
  <c r="Y228" i="1"/>
  <c r="Z228" i="1"/>
  <c r="AA228" i="1"/>
  <c r="AC228" i="1"/>
  <c r="AD223" i="2" s="1"/>
  <c r="E229" i="1"/>
  <c r="F229" i="1"/>
  <c r="G229" i="1"/>
  <c r="I229" i="1"/>
  <c r="I224" i="2" s="1"/>
  <c r="J229" i="1"/>
  <c r="K229" i="1"/>
  <c r="L229" i="1"/>
  <c r="N229" i="1"/>
  <c r="N224" i="2" s="1"/>
  <c r="O229" i="1"/>
  <c r="P229" i="1"/>
  <c r="Q229" i="1"/>
  <c r="S229" i="1"/>
  <c r="S224" i="2" s="1"/>
  <c r="T229" i="1"/>
  <c r="U229" i="1"/>
  <c r="V229" i="1"/>
  <c r="X229" i="1"/>
  <c r="X224" i="2" s="1"/>
  <c r="Y229" i="1"/>
  <c r="Z229" i="1"/>
  <c r="AA229" i="1"/>
  <c r="AC229" i="1"/>
  <c r="AD224" i="2" s="1"/>
  <c r="E230" i="1"/>
  <c r="F230" i="1"/>
  <c r="G230" i="1"/>
  <c r="I230" i="1"/>
  <c r="I225" i="2" s="1"/>
  <c r="J230" i="1"/>
  <c r="K230" i="1"/>
  <c r="L230" i="1"/>
  <c r="N230" i="1"/>
  <c r="N225" i="2" s="1"/>
  <c r="O230" i="1"/>
  <c r="P230" i="1"/>
  <c r="Q230" i="1"/>
  <c r="S230" i="1"/>
  <c r="S225" i="2" s="1"/>
  <c r="T230" i="1"/>
  <c r="U230" i="1"/>
  <c r="V230" i="1"/>
  <c r="X230" i="1"/>
  <c r="X225" i="2" s="1"/>
  <c r="Y230" i="1"/>
  <c r="Z230" i="1"/>
  <c r="AA230" i="1"/>
  <c r="AC230" i="1"/>
  <c r="D227" i="1"/>
  <c r="D222" i="2" s="1"/>
  <c r="D228" i="1"/>
  <c r="D223" i="2" s="1"/>
  <c r="D229" i="1"/>
  <c r="D224" i="2" s="1"/>
  <c r="D230" i="1"/>
  <c r="D225" i="2" s="1"/>
  <c r="D226" i="1"/>
  <c r="D221" i="2" s="1"/>
  <c r="E86" i="1"/>
  <c r="E231" i="1" s="1"/>
  <c r="F86" i="1"/>
  <c r="F231" i="1" s="1"/>
  <c r="G86" i="1"/>
  <c r="G231" i="1" s="1"/>
  <c r="H86" i="1"/>
  <c r="I86" i="1"/>
  <c r="I231" i="1" s="1"/>
  <c r="I226" i="2" s="1"/>
  <c r="J86" i="1"/>
  <c r="K86" i="1"/>
  <c r="K231" i="1" s="1"/>
  <c r="L86" i="1"/>
  <c r="M86" i="1"/>
  <c r="N86" i="1"/>
  <c r="N231" i="1" s="1"/>
  <c r="N226" i="2" s="1"/>
  <c r="O86" i="1"/>
  <c r="P86" i="1"/>
  <c r="Q86" i="1"/>
  <c r="Q231" i="1" s="1"/>
  <c r="R86" i="1"/>
  <c r="S86" i="1"/>
  <c r="S231" i="1" s="1"/>
  <c r="S226" i="2" s="1"/>
  <c r="T86" i="1"/>
  <c r="U86" i="1"/>
  <c r="U231" i="1" s="1"/>
  <c r="V86" i="1"/>
  <c r="V231" i="1" s="1"/>
  <c r="W86" i="1"/>
  <c r="X86" i="1"/>
  <c r="X231" i="1" s="1"/>
  <c r="X226" i="2" s="1"/>
  <c r="Y86" i="1"/>
  <c r="Y231" i="1" s="1"/>
  <c r="Z86" i="1"/>
  <c r="Z231" i="1" s="1"/>
  <c r="AA86" i="1"/>
  <c r="AC86" i="1"/>
  <c r="AD86" i="2" s="1"/>
  <c r="D86" i="1"/>
  <c r="D231" i="1" s="1"/>
  <c r="D226" i="2" s="1"/>
  <c r="AA86" i="2" l="1"/>
  <c r="O86" i="2"/>
  <c r="Y222" i="2"/>
  <c r="T222" i="2"/>
  <c r="Y221" i="2"/>
  <c r="T221" i="2"/>
  <c r="O221" i="2"/>
  <c r="J221" i="2"/>
  <c r="O222" i="2"/>
  <c r="AE47" i="2"/>
  <c r="AE48" i="2" s="1"/>
  <c r="Y226" i="2"/>
  <c r="Z225" i="2"/>
  <c r="U225" i="2"/>
  <c r="P225" i="2"/>
  <c r="K225" i="2"/>
  <c r="Z224" i="2"/>
  <c r="U224" i="2"/>
  <c r="P224" i="2"/>
  <c r="K224" i="2"/>
  <c r="F224" i="2"/>
  <c r="Z223" i="2"/>
  <c r="U223" i="2"/>
  <c r="Z222" i="2"/>
  <c r="U222" i="2"/>
  <c r="P222" i="2"/>
  <c r="K222" i="2"/>
  <c r="F222" i="2"/>
  <c r="Z221" i="2"/>
  <c r="U221" i="2"/>
  <c r="P221" i="2"/>
  <c r="F221" i="2"/>
  <c r="J222" i="2"/>
  <c r="V224" i="2"/>
  <c r="Q224" i="2"/>
  <c r="L224" i="2"/>
  <c r="G224" i="2"/>
  <c r="AA223" i="2"/>
  <c r="V223" i="2"/>
  <c r="Q223" i="2"/>
  <c r="L223" i="2"/>
  <c r="G223" i="2"/>
  <c r="AA221" i="2"/>
  <c r="V221" i="2"/>
  <c r="Q221" i="2"/>
  <c r="L221" i="2"/>
  <c r="G221" i="2"/>
  <c r="T86" i="2"/>
  <c r="P86" i="2"/>
  <c r="L86" i="2"/>
  <c r="Y225" i="2"/>
  <c r="T225" i="2"/>
  <c r="O225" i="2"/>
  <c r="Y224" i="2"/>
  <c r="Z226" i="2"/>
  <c r="V226" i="2"/>
  <c r="J86" i="2"/>
  <c r="F226" i="2"/>
  <c r="AA225" i="2"/>
  <c r="V225" i="2"/>
  <c r="Q225" i="2"/>
  <c r="L225" i="2"/>
  <c r="G225" i="2"/>
  <c r="AA224" i="2"/>
  <c r="AA222" i="2"/>
  <c r="F225" i="2"/>
  <c r="T224" i="2"/>
  <c r="O224" i="2"/>
  <c r="J224" i="2"/>
  <c r="E223" i="2"/>
  <c r="G226" i="2"/>
  <c r="AA231" i="1"/>
  <c r="AA226" i="2" s="1"/>
  <c r="V222" i="2"/>
  <c r="Q222" i="2"/>
  <c r="L222" i="2"/>
  <c r="G222" i="2"/>
  <c r="X86" i="2"/>
  <c r="T231" i="1"/>
  <c r="T226" i="2" s="1"/>
  <c r="P223" i="2"/>
  <c r="K223" i="2"/>
  <c r="F223" i="2"/>
  <c r="K221" i="2"/>
  <c r="S86" i="2"/>
  <c r="E226" i="2"/>
  <c r="L231" i="1"/>
  <c r="L226" i="2" s="1"/>
  <c r="J225" i="2"/>
  <c r="E225" i="2"/>
  <c r="E224" i="2"/>
  <c r="E222" i="2"/>
  <c r="E221" i="2"/>
  <c r="I86" i="2"/>
  <c r="AC86" i="2"/>
  <c r="D86" i="2"/>
  <c r="AC224" i="2"/>
  <c r="Y223" i="2"/>
  <c r="O223" i="2"/>
  <c r="P231" i="1"/>
  <c r="J231" i="1"/>
  <c r="J226" i="2" s="1"/>
  <c r="E86" i="2"/>
  <c r="Z86" i="2"/>
  <c r="U86" i="2"/>
  <c r="K86" i="2"/>
  <c r="AC222" i="2"/>
  <c r="N86" i="2"/>
  <c r="T223" i="2"/>
  <c r="AC231" i="1"/>
  <c r="O231" i="1"/>
  <c r="O226" i="2" s="1"/>
  <c r="Y86" i="2"/>
  <c r="AC221" i="2"/>
  <c r="G86" i="2"/>
  <c r="J223" i="2"/>
  <c r="F86" i="2"/>
  <c r="V86" i="2"/>
  <c r="Q86" i="2"/>
  <c r="AC223" i="2"/>
  <c r="AD192" i="1"/>
  <c r="AI216" i="1" s="1"/>
  <c r="AD41" i="1"/>
  <c r="AD44" i="1"/>
  <c r="AD46" i="1" s="1"/>
  <c r="AD48" i="1"/>
  <c r="AD106" i="1"/>
  <c r="AD105" i="2"/>
  <c r="AD104" i="2"/>
  <c r="AD103" i="2"/>
  <c r="AD102" i="2"/>
  <c r="AD101" i="2"/>
  <c r="AD100" i="2"/>
  <c r="AD99" i="2"/>
  <c r="AD98" i="2"/>
  <c r="AD97" i="2"/>
  <c r="AD96" i="2"/>
  <c r="AD95" i="2"/>
  <c r="AE59" i="2" l="1"/>
  <c r="AI71" i="2" s="1"/>
  <c r="AD193" i="1"/>
  <c r="AE187" i="2"/>
  <c r="K226" i="2"/>
  <c r="U226" i="2"/>
  <c r="P226" i="2"/>
  <c r="AD106" i="2"/>
  <c r="AC226" i="2"/>
  <c r="AD226" i="2"/>
  <c r="Q226" i="2"/>
  <c r="AD6" i="1"/>
  <c r="AD62" i="1" s="1"/>
  <c r="AD73" i="1" s="1"/>
  <c r="AD94" i="1" s="1"/>
  <c r="AD108" i="1" s="1"/>
  <c r="AE188" i="2" l="1"/>
  <c r="AE199" i="2"/>
  <c r="AI211" i="2" s="1"/>
  <c r="AC140" i="2"/>
  <c r="AC136" i="2"/>
  <c r="AC134" i="2"/>
  <c r="AA6" i="1" l="1"/>
  <c r="AA62" i="1" s="1"/>
  <c r="AA73" i="1" s="1"/>
  <c r="AA94" i="1" s="1"/>
  <c r="AA108" i="1" s="1"/>
  <c r="Z6" i="1"/>
  <c r="AC234" i="1"/>
  <c r="AC232" i="1"/>
  <c r="AC225" i="1"/>
  <c r="AD220" i="2" s="1"/>
  <c r="AC223" i="1"/>
  <c r="AD218" i="2" s="1"/>
  <c r="AC222" i="1"/>
  <c r="AD217" i="2" s="1"/>
  <c r="AC221" i="1"/>
  <c r="AD216" i="2" s="1"/>
  <c r="AC219" i="1"/>
  <c r="AD214" i="2" s="1"/>
  <c r="AC212" i="1"/>
  <c r="AC207" i="2" s="1"/>
  <c r="AC211" i="1"/>
  <c r="AC206" i="2" s="1"/>
  <c r="AC209" i="1"/>
  <c r="AC204" i="2" s="1"/>
  <c r="AC208" i="1"/>
  <c r="AC203" i="2" s="1"/>
  <c r="AC203" i="1"/>
  <c r="AC201" i="1"/>
  <c r="AC200" i="1"/>
  <c r="AC199" i="1"/>
  <c r="AC198" i="1"/>
  <c r="AC196" i="1"/>
  <c r="AC195" i="1"/>
  <c r="AC190" i="1"/>
  <c r="AC185" i="1"/>
  <c r="AC180" i="1"/>
  <c r="AC176" i="1"/>
  <c r="AC175" i="1"/>
  <c r="AD170" i="2" s="1"/>
  <c r="AC173" i="1"/>
  <c r="AC172" i="1"/>
  <c r="AC171" i="1"/>
  <c r="AD166" i="2" s="1"/>
  <c r="AC170" i="1"/>
  <c r="AD165" i="2" s="1"/>
  <c r="AC163" i="1"/>
  <c r="AC162" i="1"/>
  <c r="AC161" i="1"/>
  <c r="AC160" i="1"/>
  <c r="AC158" i="1"/>
  <c r="AC157" i="1"/>
  <c r="AC156" i="1"/>
  <c r="AC154" i="1"/>
  <c r="AC153" i="1"/>
  <c r="AC152" i="1"/>
  <c r="AD147" i="2" s="1"/>
  <c r="AC115" i="1"/>
  <c r="AC110" i="1"/>
  <c r="AC106" i="1"/>
  <c r="AC79" i="1"/>
  <c r="AC88" i="1" s="1"/>
  <c r="AC75" i="1"/>
  <c r="AC68" i="1"/>
  <c r="AC65" i="1"/>
  <c r="AC59" i="1"/>
  <c r="AC29" i="1"/>
  <c r="AC23" i="1"/>
  <c r="AC10" i="1"/>
  <c r="AC24" i="1" s="1"/>
  <c r="AC34" i="1" s="1"/>
  <c r="AC36" i="1" s="1"/>
  <c r="AC38" i="1" s="1"/>
  <c r="AC6" i="1"/>
  <c r="AC62" i="1" s="1"/>
  <c r="AC73" i="1" s="1"/>
  <c r="AC94" i="1" s="1"/>
  <c r="AC108" i="1" s="1"/>
  <c r="AC125" i="2"/>
  <c r="AC123" i="2"/>
  <c r="AC120" i="2"/>
  <c r="AC119" i="2"/>
  <c r="AC118" i="2"/>
  <c r="AC117" i="2"/>
  <c r="AC116" i="2"/>
  <c r="AC113" i="2"/>
  <c r="AC112" i="2"/>
  <c r="AC111" i="2"/>
  <c r="AC109" i="2"/>
  <c r="AC105" i="2"/>
  <c r="AC104" i="2"/>
  <c r="AC103" i="2"/>
  <c r="AC102" i="2"/>
  <c r="AC101" i="2"/>
  <c r="AC100" i="2"/>
  <c r="AC99" i="2"/>
  <c r="AC98" i="2"/>
  <c r="AC97" i="2"/>
  <c r="AC96" i="2"/>
  <c r="AC95" i="2"/>
  <c r="AC89" i="2"/>
  <c r="AC87" i="2"/>
  <c r="AC80" i="2"/>
  <c r="AC78" i="2"/>
  <c r="AC77" i="2"/>
  <c r="AC76" i="2"/>
  <c r="AC74" i="2"/>
  <c r="AC67" i="2"/>
  <c r="AC66" i="2"/>
  <c r="AC64" i="2"/>
  <c r="AC63" i="2"/>
  <c r="AC58" i="2"/>
  <c r="AC56" i="2"/>
  <c r="AC55" i="2"/>
  <c r="AC54" i="2"/>
  <c r="AC53" i="2"/>
  <c r="AC51" i="2"/>
  <c r="AC50" i="2"/>
  <c r="AC45" i="2"/>
  <c r="AC40" i="2"/>
  <c r="AC35" i="2"/>
  <c r="AC31" i="2"/>
  <c r="AC30" i="2"/>
  <c r="AC28" i="2"/>
  <c r="AC27" i="2"/>
  <c r="AC26" i="2"/>
  <c r="AC25" i="2"/>
  <c r="AC18" i="2"/>
  <c r="AC17" i="2"/>
  <c r="AC16" i="2"/>
  <c r="AC15" i="2"/>
  <c r="AC12" i="2"/>
  <c r="AC11" i="2"/>
  <c r="AC9" i="2"/>
  <c r="AC8" i="2"/>
  <c r="AC7" i="2"/>
  <c r="AC214" i="2" l="1"/>
  <c r="AC218" i="2"/>
  <c r="AC165" i="2"/>
  <c r="AC220" i="2"/>
  <c r="AC217" i="2"/>
  <c r="AC166" i="2"/>
  <c r="AC216" i="2"/>
  <c r="AC175" i="2"/>
  <c r="AD175" i="2"/>
  <c r="AC196" i="2"/>
  <c r="AD196" i="2"/>
  <c r="AC149" i="2"/>
  <c r="AD149" i="2"/>
  <c r="AC180" i="2"/>
  <c r="AD180" i="2"/>
  <c r="AC170" i="2"/>
  <c r="AC152" i="2"/>
  <c r="AD152" i="2"/>
  <c r="AC157" i="2"/>
  <c r="AD157" i="2"/>
  <c r="AC167" i="2"/>
  <c r="AD167" i="2"/>
  <c r="AC190" i="2"/>
  <c r="AD190" i="2"/>
  <c r="AC195" i="2"/>
  <c r="AD195" i="2"/>
  <c r="AD219" i="2"/>
  <c r="AD228" i="2" s="1"/>
  <c r="AC227" i="2"/>
  <c r="AD227" i="2"/>
  <c r="AC148" i="2"/>
  <c r="AD148" i="2"/>
  <c r="AD150" i="2" s="1"/>
  <c r="AC158" i="2"/>
  <c r="AD158" i="2"/>
  <c r="AC168" i="2"/>
  <c r="AD168" i="2"/>
  <c r="AC191" i="2"/>
  <c r="AD191" i="2"/>
  <c r="AC229" i="2"/>
  <c r="AD229" i="2"/>
  <c r="AC155" i="2"/>
  <c r="AD155" i="2"/>
  <c r="AC193" i="2"/>
  <c r="AD193" i="2"/>
  <c r="AC198" i="2"/>
  <c r="AD198" i="2"/>
  <c r="AC151" i="2"/>
  <c r="AD151" i="2"/>
  <c r="AC156" i="2"/>
  <c r="AD156" i="2"/>
  <c r="AC171" i="2"/>
  <c r="AD171" i="2"/>
  <c r="AC185" i="2"/>
  <c r="AD185" i="2"/>
  <c r="AC194" i="2"/>
  <c r="AD194" i="2"/>
  <c r="AC213" i="1"/>
  <c r="AC10" i="2"/>
  <c r="AC24" i="2" s="1"/>
  <c r="AC110" i="2"/>
  <c r="AC65" i="2"/>
  <c r="AC224" i="1"/>
  <c r="AC233" i="1" s="1"/>
  <c r="AC115" i="2"/>
  <c r="AC124" i="1"/>
  <c r="AC106" i="2"/>
  <c r="AC210" i="1"/>
  <c r="AC205" i="2"/>
  <c r="AC69" i="1"/>
  <c r="AC204" i="1"/>
  <c r="AC174" i="1"/>
  <c r="AC168" i="1"/>
  <c r="AC155" i="1"/>
  <c r="AC169" i="1" s="1"/>
  <c r="AC179" i="1" s="1"/>
  <c r="AC147" i="2"/>
  <c r="AC47" i="1"/>
  <c r="AC23" i="2"/>
  <c r="AC68" i="2"/>
  <c r="AC29" i="2"/>
  <c r="AC79" i="2"/>
  <c r="AC88" i="2" s="1"/>
  <c r="AC208" i="2"/>
  <c r="AC220" i="1"/>
  <c r="AC75" i="2"/>
  <c r="AC214" i="1" l="1"/>
  <c r="AC219" i="2"/>
  <c r="AC228" i="2" s="1"/>
  <c r="AD47" i="2"/>
  <c r="AD48" i="2" s="1"/>
  <c r="AH71" i="1"/>
  <c r="AC169" i="2"/>
  <c r="AC163" i="2"/>
  <c r="AD169" i="2"/>
  <c r="AD164" i="2"/>
  <c r="AD174" i="2" s="1"/>
  <c r="AD176" i="2" s="1"/>
  <c r="AD178" i="2" s="1"/>
  <c r="AC215" i="2"/>
  <c r="AD215" i="2"/>
  <c r="AC150" i="2"/>
  <c r="AC164" i="2" s="1"/>
  <c r="AC174" i="2" s="1"/>
  <c r="AC176" i="2" s="1"/>
  <c r="AD163" i="2"/>
  <c r="AC209" i="2"/>
  <c r="AC124" i="2"/>
  <c r="AC181" i="1"/>
  <c r="AC69" i="2"/>
  <c r="AC34" i="2"/>
  <c r="AC36" i="2" s="1"/>
  <c r="AC38" i="2" s="1"/>
  <c r="AC44" i="1"/>
  <c r="AC46" i="1" s="1"/>
  <c r="AC41" i="1"/>
  <c r="AC47" i="2"/>
  <c r="AC192" i="1"/>
  <c r="AC48" i="1"/>
  <c r="U180" i="2"/>
  <c r="U166" i="2"/>
  <c r="U167" i="2"/>
  <c r="U168" i="2"/>
  <c r="U170" i="2"/>
  <c r="U171" i="2"/>
  <c r="U172" i="2"/>
  <c r="U175" i="2"/>
  <c r="U177" i="2"/>
  <c r="U165" i="2"/>
  <c r="U148" i="2"/>
  <c r="U149" i="2"/>
  <c r="U151" i="2"/>
  <c r="U152" i="2"/>
  <c r="U155" i="2"/>
  <c r="U156" i="2"/>
  <c r="U157" i="2"/>
  <c r="L156" i="1"/>
  <c r="L157" i="1"/>
  <c r="L158" i="1"/>
  <c r="L160" i="1"/>
  <c r="L161" i="1"/>
  <c r="L162" i="1"/>
  <c r="L163" i="1"/>
  <c r="E154" i="1"/>
  <c r="F154" i="1"/>
  <c r="G154" i="1"/>
  <c r="I154" i="1"/>
  <c r="I149" i="2" s="1"/>
  <c r="J154" i="1"/>
  <c r="K154" i="1"/>
  <c r="L154" i="1"/>
  <c r="N154" i="1"/>
  <c r="N149" i="2" s="1"/>
  <c r="O154" i="1"/>
  <c r="P154" i="1"/>
  <c r="Q154" i="1"/>
  <c r="S154" i="1"/>
  <c r="S149" i="2" s="1"/>
  <c r="T154" i="1"/>
  <c r="U154" i="1"/>
  <c r="V154" i="1"/>
  <c r="X154" i="1"/>
  <c r="X149" i="2" s="1"/>
  <c r="Y154" i="1"/>
  <c r="Z154" i="1"/>
  <c r="AA154" i="1"/>
  <c r="D154" i="1"/>
  <c r="D149" i="2" s="1"/>
  <c r="U147" i="2"/>
  <c r="AD59" i="2" l="1"/>
  <c r="AH71" i="2" s="1"/>
  <c r="Z149" i="2"/>
  <c r="K149" i="2"/>
  <c r="AD187" i="2"/>
  <c r="AD188" i="2" s="1"/>
  <c r="AH216" i="1"/>
  <c r="AD184" i="2"/>
  <c r="AD186" i="2" s="1"/>
  <c r="J149" i="2"/>
  <c r="AD181" i="2"/>
  <c r="Y149" i="2"/>
  <c r="T149" i="2"/>
  <c r="O149" i="2"/>
  <c r="AA149" i="2"/>
  <c r="V149" i="2"/>
  <c r="Q149" i="2"/>
  <c r="L149" i="2"/>
  <c r="G149" i="2"/>
  <c r="U169" i="2"/>
  <c r="E149" i="2"/>
  <c r="L168" i="1"/>
  <c r="P149" i="2"/>
  <c r="F149" i="2"/>
  <c r="AC178" i="2"/>
  <c r="AC183" i="1"/>
  <c r="U150" i="2"/>
  <c r="U164" i="2" s="1"/>
  <c r="U174" i="2" s="1"/>
  <c r="U176" i="2" s="1"/>
  <c r="U178" i="2" s="1"/>
  <c r="U181" i="2" s="1"/>
  <c r="AC193" i="1"/>
  <c r="AC187" i="2"/>
  <c r="AC48" i="2"/>
  <c r="AC59" i="2"/>
  <c r="U18" i="2"/>
  <c r="U158" i="2" s="1"/>
  <c r="U163" i="2" s="1"/>
  <c r="AD199" i="2" l="1"/>
  <c r="AH211" i="2" s="1"/>
  <c r="AF71" i="2"/>
  <c r="AC186" i="1"/>
  <c r="AC189" i="1"/>
  <c r="AC191" i="1" s="1"/>
  <c r="AC184" i="2"/>
  <c r="AC186" i="2" s="1"/>
  <c r="AC181" i="2"/>
  <c r="AC41" i="2"/>
  <c r="AC44" i="2"/>
  <c r="AC46" i="2" s="1"/>
  <c r="AC188" i="2"/>
  <c r="AC199" i="2"/>
  <c r="Z10" i="2"/>
  <c r="AF211" i="2" l="1"/>
  <c r="U102" i="2"/>
  <c r="U101" i="2"/>
  <c r="U98" i="2"/>
  <c r="U97" i="2"/>
  <c r="V182" i="1"/>
  <c r="V37" i="2" l="1"/>
  <c r="AA125" i="2"/>
  <c r="AA123" i="2"/>
  <c r="AA120" i="2"/>
  <c r="AA119" i="2"/>
  <c r="AA118" i="2"/>
  <c r="AA117" i="2"/>
  <c r="AA116" i="2"/>
  <c r="AA113" i="2"/>
  <c r="AA112" i="2"/>
  <c r="AA111" i="2"/>
  <c r="AA109" i="2"/>
  <c r="AA105" i="2"/>
  <c r="AA104" i="2"/>
  <c r="AA103" i="2"/>
  <c r="AA102" i="2"/>
  <c r="AA101" i="2"/>
  <c r="AA100" i="2"/>
  <c r="AA99" i="2"/>
  <c r="AA98" i="2"/>
  <c r="AA97" i="2"/>
  <c r="AA96" i="2"/>
  <c r="AA95" i="2"/>
  <c r="AA89" i="2"/>
  <c r="AA87" i="2"/>
  <c r="AA80" i="2"/>
  <c r="AA78" i="2"/>
  <c r="AA77" i="2"/>
  <c r="AA76" i="2"/>
  <c r="AA74" i="2"/>
  <c r="AA67" i="2"/>
  <c r="AA66" i="2"/>
  <c r="AA64" i="2"/>
  <c r="AA63" i="2"/>
  <c r="AA58" i="2"/>
  <c r="AA56" i="2"/>
  <c r="AA55" i="2"/>
  <c r="AA54" i="2"/>
  <c r="AA53" i="2"/>
  <c r="AA51" i="2"/>
  <c r="AA50" i="2"/>
  <c r="AA45" i="2"/>
  <c r="AA40" i="2"/>
  <c r="AA37" i="2"/>
  <c r="AA35" i="2"/>
  <c r="AA33" i="2"/>
  <c r="AA32" i="2"/>
  <c r="AA31" i="2"/>
  <c r="AA30" i="2"/>
  <c r="AA28" i="2"/>
  <c r="AA27" i="2"/>
  <c r="AA26" i="2"/>
  <c r="AA25" i="2"/>
  <c r="AA18" i="2"/>
  <c r="AA17" i="2"/>
  <c r="AA16" i="2"/>
  <c r="AA15" i="2"/>
  <c r="AA12" i="2"/>
  <c r="AA11" i="2"/>
  <c r="AA9" i="2"/>
  <c r="AA8" i="2"/>
  <c r="AA7" i="2"/>
  <c r="AA190" i="1"/>
  <c r="Z190" i="1"/>
  <c r="AA185" i="1"/>
  <c r="Z185" i="1"/>
  <c r="AA182" i="1"/>
  <c r="Z180" i="1"/>
  <c r="AA178" i="1"/>
  <c r="AA185" i="2" l="1"/>
  <c r="AA180" i="2"/>
  <c r="AA110" i="2"/>
  <c r="AA10" i="2"/>
  <c r="AA24" i="2" s="1"/>
  <c r="AA34" i="2" s="1"/>
  <c r="AA36" i="2" s="1"/>
  <c r="AA38" i="2" s="1"/>
  <c r="AA44" i="2" s="1"/>
  <c r="AA46" i="2" s="1"/>
  <c r="AA68" i="2"/>
  <c r="AA106" i="2"/>
  <c r="AA115" i="2"/>
  <c r="AA23" i="2"/>
  <c r="AA29" i="2"/>
  <c r="AA65" i="2"/>
  <c r="AA79" i="2"/>
  <c r="AA88" i="2" s="1"/>
  <c r="AA59" i="2"/>
  <c r="AE71" i="2" s="1"/>
  <c r="AA75" i="2"/>
  <c r="AA124" i="2" l="1"/>
  <c r="AA69" i="2"/>
  <c r="AA41" i="2"/>
  <c r="V59" i="1"/>
  <c r="AA234" i="1" l="1"/>
  <c r="AA232" i="1"/>
  <c r="AA225" i="1"/>
  <c r="AA223" i="1"/>
  <c r="AA222" i="1"/>
  <c r="AA221" i="1"/>
  <c r="AA219" i="1"/>
  <c r="AA212" i="1"/>
  <c r="AA207" i="2" s="1"/>
  <c r="AA211" i="1"/>
  <c r="AA206" i="2" s="1"/>
  <c r="AA209" i="1"/>
  <c r="AA204" i="2" s="1"/>
  <c r="AA208" i="1"/>
  <c r="AA203" i="1"/>
  <c r="AA201" i="1"/>
  <c r="AA200" i="1"/>
  <c r="AA199" i="1"/>
  <c r="AA198" i="1"/>
  <c r="AA196" i="1"/>
  <c r="AA195" i="1"/>
  <c r="AA180" i="1"/>
  <c r="AA175" i="2" s="1"/>
  <c r="AA177" i="1"/>
  <c r="AA176" i="1"/>
  <c r="AA175" i="1"/>
  <c r="AA173" i="1"/>
  <c r="AA172" i="1"/>
  <c r="AA171" i="1"/>
  <c r="AA170" i="1"/>
  <c r="AA163" i="1"/>
  <c r="AA162" i="1"/>
  <c r="AA161" i="1"/>
  <c r="AA160" i="1"/>
  <c r="AA158" i="1"/>
  <c r="AA157" i="1"/>
  <c r="AA156" i="1"/>
  <c r="AA153" i="1"/>
  <c r="AA152" i="1"/>
  <c r="AA115" i="1"/>
  <c r="AA110" i="1"/>
  <c r="AA106" i="1"/>
  <c r="AA79" i="1"/>
  <c r="AA88" i="1" s="1"/>
  <c r="AA75" i="1"/>
  <c r="AA68" i="1"/>
  <c r="AA65" i="1"/>
  <c r="AA59" i="1"/>
  <c r="AA29" i="1"/>
  <c r="AA23" i="1"/>
  <c r="AA10" i="1"/>
  <c r="AA24" i="1" s="1"/>
  <c r="AA34" i="1" s="1"/>
  <c r="AA124" i="1" l="1"/>
  <c r="AA210" i="1"/>
  <c r="AA203" i="2"/>
  <c r="AA205" i="2" s="1"/>
  <c r="AA208" i="2"/>
  <c r="AA168" i="1"/>
  <c r="AA204" i="1"/>
  <c r="AA47" i="1"/>
  <c r="AA36" i="1"/>
  <c r="AA38" i="1" s="1"/>
  <c r="AA220" i="1"/>
  <c r="AA174" i="1"/>
  <c r="AA224" i="1"/>
  <c r="AA233" i="1" s="1"/>
  <c r="AA69" i="1"/>
  <c r="AA213" i="1"/>
  <c r="AA155" i="1"/>
  <c r="AA169" i="1" s="1"/>
  <c r="AA209" i="2" l="1"/>
  <c r="AA192" i="1"/>
  <c r="AA214" i="1"/>
  <c r="AA71" i="1"/>
  <c r="AA179" i="1"/>
  <c r="AA181" i="1" s="1"/>
  <c r="AA183" i="1" s="1"/>
  <c r="AA186" i="1" s="1"/>
  <c r="AA48" i="1"/>
  <c r="AA44" i="1"/>
  <c r="AA46" i="1" s="1"/>
  <c r="AA41" i="1"/>
  <c r="D59" i="1"/>
  <c r="E59" i="1"/>
  <c r="F59" i="1"/>
  <c r="G59" i="1"/>
  <c r="I59" i="1"/>
  <c r="J59" i="1"/>
  <c r="K59" i="1"/>
  <c r="L59" i="1"/>
  <c r="N59" i="1"/>
  <c r="O59" i="1"/>
  <c r="P59" i="1"/>
  <c r="Q59" i="1"/>
  <c r="S59" i="1"/>
  <c r="T59" i="1"/>
  <c r="U59" i="1"/>
  <c r="X59" i="1"/>
  <c r="Z59" i="1"/>
  <c r="X58" i="2"/>
  <c r="X56" i="2"/>
  <c r="X55" i="2"/>
  <c r="X54" i="2"/>
  <c r="X53" i="2"/>
  <c r="X51" i="2"/>
  <c r="X50" i="2"/>
  <c r="Z50" i="2"/>
  <c r="Z51" i="2"/>
  <c r="Z53" i="2"/>
  <c r="Z54" i="2"/>
  <c r="Z55" i="2"/>
  <c r="Z56" i="2"/>
  <c r="Z58" i="2"/>
  <c r="Y58" i="2"/>
  <c r="Y56" i="2"/>
  <c r="Y55" i="2"/>
  <c r="Y54" i="2"/>
  <c r="Y53" i="2"/>
  <c r="Y51" i="2"/>
  <c r="Y50" i="2"/>
  <c r="S58" i="2"/>
  <c r="S57" i="2"/>
  <c r="S56" i="2"/>
  <c r="S55" i="2"/>
  <c r="S54" i="2"/>
  <c r="S53" i="2"/>
  <c r="S52" i="2"/>
  <c r="S51" i="2"/>
  <c r="S50" i="2"/>
  <c r="T50" i="2"/>
  <c r="U50" i="2"/>
  <c r="T51" i="2"/>
  <c r="U51" i="2"/>
  <c r="T52" i="2"/>
  <c r="T53" i="2"/>
  <c r="U53" i="2"/>
  <c r="T54" i="2"/>
  <c r="U54" i="2"/>
  <c r="T55" i="2"/>
  <c r="U55" i="2"/>
  <c r="T56" i="2"/>
  <c r="U56" i="2"/>
  <c r="T57" i="2"/>
  <c r="T58" i="2"/>
  <c r="U58" i="2"/>
  <c r="V58" i="2"/>
  <c r="V57" i="2"/>
  <c r="V56" i="2"/>
  <c r="V55" i="2"/>
  <c r="V54" i="2"/>
  <c r="V53" i="2"/>
  <c r="V52" i="2"/>
  <c r="V51" i="2"/>
  <c r="V50" i="2"/>
  <c r="N58" i="2"/>
  <c r="N57" i="2"/>
  <c r="N56" i="2"/>
  <c r="N55" i="2"/>
  <c r="N54" i="2"/>
  <c r="N53" i="2"/>
  <c r="N52" i="2"/>
  <c r="N51" i="2"/>
  <c r="N50" i="2"/>
  <c r="O50" i="2"/>
  <c r="P50" i="2"/>
  <c r="O51" i="2"/>
  <c r="P51" i="2"/>
  <c r="O52" i="2"/>
  <c r="P52" i="2"/>
  <c r="O53" i="2"/>
  <c r="P53" i="2"/>
  <c r="O54" i="2"/>
  <c r="P54" i="2"/>
  <c r="O55" i="2"/>
  <c r="P55" i="2"/>
  <c r="O56" i="2"/>
  <c r="P56" i="2"/>
  <c r="O57" i="2"/>
  <c r="P57" i="2"/>
  <c r="O58" i="2"/>
  <c r="P58" i="2"/>
  <c r="Q58" i="2"/>
  <c r="Q57" i="2"/>
  <c r="Q56" i="2"/>
  <c r="Q55" i="2"/>
  <c r="Q54" i="2"/>
  <c r="Q53" i="2"/>
  <c r="Q52" i="2"/>
  <c r="Q51" i="2"/>
  <c r="Q50" i="2"/>
  <c r="I58" i="2"/>
  <c r="I57" i="2"/>
  <c r="I56" i="2"/>
  <c r="I55" i="2"/>
  <c r="I54" i="2"/>
  <c r="I53" i="2"/>
  <c r="I52" i="2"/>
  <c r="I51" i="2"/>
  <c r="I50" i="2"/>
  <c r="J50" i="2"/>
  <c r="K50" i="2"/>
  <c r="J51" i="2"/>
  <c r="K51" i="2"/>
  <c r="J52" i="2"/>
  <c r="K52" i="2"/>
  <c r="J53" i="2"/>
  <c r="K53" i="2"/>
  <c r="J54" i="2"/>
  <c r="K54" i="2"/>
  <c r="J55" i="2"/>
  <c r="K55" i="2"/>
  <c r="J56" i="2"/>
  <c r="K56" i="2"/>
  <c r="J57" i="2"/>
  <c r="K57" i="2"/>
  <c r="J58" i="2"/>
  <c r="K58" i="2"/>
  <c r="L51" i="2"/>
  <c r="L52" i="2"/>
  <c r="L53" i="2"/>
  <c r="L54" i="2"/>
  <c r="L55" i="2"/>
  <c r="L56" i="2"/>
  <c r="L57" i="2"/>
  <c r="L58" i="2"/>
  <c r="L50" i="2"/>
  <c r="D58" i="2"/>
  <c r="D57" i="2"/>
  <c r="D56" i="2"/>
  <c r="D55" i="2"/>
  <c r="D54" i="2"/>
  <c r="D53" i="2"/>
  <c r="D52" i="2"/>
  <c r="D51" i="2"/>
  <c r="D50" i="2"/>
  <c r="E50" i="2"/>
  <c r="E51" i="2"/>
  <c r="E52" i="2"/>
  <c r="E53" i="2"/>
  <c r="E54" i="2"/>
  <c r="E55" i="2"/>
  <c r="E56" i="2"/>
  <c r="E57" i="2"/>
  <c r="E58" i="2"/>
  <c r="F50" i="2"/>
  <c r="F51" i="2"/>
  <c r="F52" i="2"/>
  <c r="F53" i="2"/>
  <c r="F54" i="2"/>
  <c r="F55" i="2"/>
  <c r="F56" i="2"/>
  <c r="F57" i="2"/>
  <c r="F58" i="2"/>
  <c r="G51" i="2"/>
  <c r="G52" i="2"/>
  <c r="G53" i="2"/>
  <c r="G54" i="2"/>
  <c r="G55" i="2"/>
  <c r="G56" i="2"/>
  <c r="G57" i="2"/>
  <c r="G58" i="2"/>
  <c r="G50" i="2"/>
  <c r="Z195" i="1"/>
  <c r="AA190" i="2" s="1"/>
  <c r="Z196" i="1"/>
  <c r="AA191" i="2" s="1"/>
  <c r="Z198" i="1"/>
  <c r="AA193" i="2" s="1"/>
  <c r="Z199" i="1"/>
  <c r="AA194" i="2" s="1"/>
  <c r="Z200" i="1"/>
  <c r="AA195" i="2" s="1"/>
  <c r="Z201" i="1"/>
  <c r="AA196" i="2" s="1"/>
  <c r="Z203" i="1"/>
  <c r="AA198" i="2" s="1"/>
  <c r="AA193" i="1" l="1"/>
  <c r="V59" i="2"/>
  <c r="U59" i="2"/>
  <c r="U47" i="2" s="1"/>
  <c r="Z59" i="2"/>
  <c r="Z204" i="1"/>
  <c r="AA189" i="1"/>
  <c r="AA191" i="1" s="1"/>
  <c r="AA216" i="1"/>
  <c r="Y203" i="1"/>
  <c r="X203" i="1"/>
  <c r="X198" i="2" s="1"/>
  <c r="Y201" i="1"/>
  <c r="X201" i="1"/>
  <c r="X196" i="2" s="1"/>
  <c r="Y200" i="1"/>
  <c r="X200" i="1"/>
  <c r="X195" i="2" s="1"/>
  <c r="Y199" i="1"/>
  <c r="X199" i="1"/>
  <c r="X194" i="2" s="1"/>
  <c r="Y198" i="1"/>
  <c r="X198" i="1"/>
  <c r="X193" i="2" s="1"/>
  <c r="Y196" i="1"/>
  <c r="X196" i="1"/>
  <c r="X191" i="2" s="1"/>
  <c r="Y195" i="1"/>
  <c r="X195" i="1"/>
  <c r="X190" i="2" s="1"/>
  <c r="V203" i="1"/>
  <c r="U203" i="1"/>
  <c r="T203" i="1"/>
  <c r="S203" i="1"/>
  <c r="S198" i="2" s="1"/>
  <c r="T202" i="1"/>
  <c r="S202" i="1"/>
  <c r="S197" i="2" s="1"/>
  <c r="V201" i="1"/>
  <c r="U201" i="1"/>
  <c r="T201" i="1"/>
  <c r="S201" i="1"/>
  <c r="S196" i="2" s="1"/>
  <c r="V200" i="1"/>
  <c r="U200" i="1"/>
  <c r="T200" i="1"/>
  <c r="S200" i="1"/>
  <c r="S195" i="2" s="1"/>
  <c r="V199" i="1"/>
  <c r="U199" i="1"/>
  <c r="T199" i="1"/>
  <c r="S199" i="1"/>
  <c r="S194" i="2" s="1"/>
  <c r="V198" i="1"/>
  <c r="U198" i="1"/>
  <c r="T198" i="1"/>
  <c r="S198" i="1"/>
  <c r="S193" i="2" s="1"/>
  <c r="T197" i="1"/>
  <c r="S197" i="1"/>
  <c r="V196" i="1"/>
  <c r="U196" i="1"/>
  <c r="T196" i="1"/>
  <c r="S196" i="1"/>
  <c r="S191" i="2" s="1"/>
  <c r="V195" i="1"/>
  <c r="U195" i="1"/>
  <c r="T195" i="1"/>
  <c r="S195" i="1"/>
  <c r="S190" i="2" s="1"/>
  <c r="Q203" i="1"/>
  <c r="P203" i="1"/>
  <c r="O203" i="1"/>
  <c r="N203" i="1"/>
  <c r="N198" i="2" s="1"/>
  <c r="Q202" i="1"/>
  <c r="P202" i="1"/>
  <c r="O202" i="1"/>
  <c r="N202" i="1"/>
  <c r="N197" i="2" s="1"/>
  <c r="Q201" i="1"/>
  <c r="P201" i="1"/>
  <c r="O201" i="1"/>
  <c r="N201" i="1"/>
  <c r="N196" i="2" s="1"/>
  <c r="Q200" i="1"/>
  <c r="P200" i="1"/>
  <c r="O200" i="1"/>
  <c r="N200" i="1"/>
  <c r="N195" i="2" s="1"/>
  <c r="Q199" i="1"/>
  <c r="P199" i="1"/>
  <c r="O199" i="1"/>
  <c r="N199" i="1"/>
  <c r="N194" i="2" s="1"/>
  <c r="Q198" i="1"/>
  <c r="P198" i="1"/>
  <c r="O198" i="1"/>
  <c r="N198" i="1"/>
  <c r="N193" i="2" s="1"/>
  <c r="Q197" i="1"/>
  <c r="P197" i="1"/>
  <c r="O197" i="1"/>
  <c r="N197" i="1"/>
  <c r="Q196" i="1"/>
  <c r="P196" i="1"/>
  <c r="O196" i="1"/>
  <c r="N196" i="1"/>
  <c r="N191" i="2" s="1"/>
  <c r="Q195" i="1"/>
  <c r="P195" i="1"/>
  <c r="O195" i="1"/>
  <c r="N195" i="1"/>
  <c r="N190" i="2" s="1"/>
  <c r="L203" i="1"/>
  <c r="K203" i="1"/>
  <c r="J203" i="1"/>
  <c r="I203" i="1"/>
  <c r="I198" i="2" s="1"/>
  <c r="L202" i="1"/>
  <c r="K202" i="1"/>
  <c r="J202" i="1"/>
  <c r="I202" i="1"/>
  <c r="I197" i="2" s="1"/>
  <c r="L201" i="1"/>
  <c r="K201" i="1"/>
  <c r="J201" i="1"/>
  <c r="I201" i="1"/>
  <c r="I196" i="2" s="1"/>
  <c r="L200" i="1"/>
  <c r="K200" i="1"/>
  <c r="J200" i="1"/>
  <c r="I200" i="1"/>
  <c r="I195" i="2" s="1"/>
  <c r="L199" i="1"/>
  <c r="K199" i="1"/>
  <c r="J199" i="1"/>
  <c r="I199" i="1"/>
  <c r="I194" i="2" s="1"/>
  <c r="L198" i="1"/>
  <c r="K198" i="1"/>
  <c r="J198" i="1"/>
  <c r="I198" i="1"/>
  <c r="I193" i="2" s="1"/>
  <c r="L197" i="1"/>
  <c r="K197" i="1"/>
  <c r="J197" i="1"/>
  <c r="I197" i="1"/>
  <c r="L196" i="1"/>
  <c r="K196" i="1"/>
  <c r="J196" i="1"/>
  <c r="I196" i="1"/>
  <c r="I191" i="2" s="1"/>
  <c r="L195" i="1"/>
  <c r="K195" i="1"/>
  <c r="J195" i="1"/>
  <c r="I195" i="1"/>
  <c r="I190" i="2" s="1"/>
  <c r="F195" i="1"/>
  <c r="G195" i="1"/>
  <c r="F196" i="1"/>
  <c r="G196" i="1"/>
  <c r="F197" i="1"/>
  <c r="G197" i="1"/>
  <c r="F198" i="1"/>
  <c r="G198" i="1"/>
  <c r="F199" i="1"/>
  <c r="G199" i="1"/>
  <c r="F200" i="1"/>
  <c r="G200" i="1"/>
  <c r="F201" i="1"/>
  <c r="G201" i="1"/>
  <c r="F202" i="1"/>
  <c r="G202" i="1"/>
  <c r="F203" i="1"/>
  <c r="G203" i="1"/>
  <c r="E196" i="1"/>
  <c r="E197" i="1"/>
  <c r="E198" i="1"/>
  <c r="E199" i="1"/>
  <c r="E200" i="1"/>
  <c r="E201" i="1"/>
  <c r="E202" i="1"/>
  <c r="E203" i="1"/>
  <c r="E195" i="1"/>
  <c r="D196" i="1"/>
  <c r="D191" i="2" s="1"/>
  <c r="D197" i="1"/>
  <c r="D198" i="1"/>
  <c r="D193" i="2" s="1"/>
  <c r="D199" i="1"/>
  <c r="D194" i="2" s="1"/>
  <c r="D200" i="1"/>
  <c r="D195" i="2" s="1"/>
  <c r="D201" i="1"/>
  <c r="D196" i="2" s="1"/>
  <c r="D202" i="1"/>
  <c r="D197" i="2" s="1"/>
  <c r="D203" i="1"/>
  <c r="D198" i="2" s="1"/>
  <c r="D195" i="1"/>
  <c r="D190" i="2" s="1"/>
  <c r="Z47" i="2" l="1"/>
  <c r="AD71" i="2"/>
  <c r="Q204" i="1"/>
  <c r="F196" i="2"/>
  <c r="E198" i="2"/>
  <c r="E194" i="2"/>
  <c r="K190" i="2"/>
  <c r="K191" i="2"/>
  <c r="K193" i="2"/>
  <c r="K194" i="2"/>
  <c r="K195" i="2"/>
  <c r="K196" i="2"/>
  <c r="K197" i="2"/>
  <c r="K198" i="2"/>
  <c r="P190" i="2"/>
  <c r="P191" i="2"/>
  <c r="P193" i="2"/>
  <c r="P194" i="2"/>
  <c r="P195" i="2"/>
  <c r="P196" i="2"/>
  <c r="P197" i="2"/>
  <c r="P198" i="2"/>
  <c r="U190" i="2"/>
  <c r="U191" i="2"/>
  <c r="U193" i="2"/>
  <c r="U194" i="2"/>
  <c r="U195" i="2"/>
  <c r="U196" i="2"/>
  <c r="U198" i="2"/>
  <c r="F190" i="2"/>
  <c r="E193" i="2"/>
  <c r="E190" i="2"/>
  <c r="E195" i="2"/>
  <c r="E191" i="2"/>
  <c r="J190" i="2"/>
  <c r="J191" i="2"/>
  <c r="J193" i="2"/>
  <c r="J194" i="2"/>
  <c r="J195" i="2"/>
  <c r="J196" i="2"/>
  <c r="J197" i="2"/>
  <c r="J198" i="2"/>
  <c r="E197" i="2"/>
  <c r="F198" i="2"/>
  <c r="F194" i="2"/>
  <c r="L190" i="2"/>
  <c r="L191" i="2"/>
  <c r="L193" i="2"/>
  <c r="L194" i="2"/>
  <c r="L195" i="2"/>
  <c r="L196" i="2"/>
  <c r="L197" i="2"/>
  <c r="L198" i="2"/>
  <c r="Q190" i="2"/>
  <c r="Q191" i="2"/>
  <c r="Q193" i="2"/>
  <c r="Q194" i="2"/>
  <c r="Q195" i="2"/>
  <c r="Q196" i="2"/>
  <c r="Q197" i="2"/>
  <c r="Q198" i="2"/>
  <c r="V190" i="2"/>
  <c r="V191" i="2"/>
  <c r="V193" i="2"/>
  <c r="V194" i="2"/>
  <c r="V195" i="2"/>
  <c r="V196" i="2"/>
  <c r="V197" i="2"/>
  <c r="V198" i="2"/>
  <c r="Y191" i="2"/>
  <c r="Y193" i="2"/>
  <c r="Y195" i="2"/>
  <c r="F204" i="1"/>
  <c r="F192" i="2"/>
  <c r="L204" i="1"/>
  <c r="L192" i="2"/>
  <c r="V204" i="1"/>
  <c r="V192" i="2"/>
  <c r="Z193" i="2"/>
  <c r="E196" i="2"/>
  <c r="E204" i="1"/>
  <c r="E192" i="2"/>
  <c r="G197" i="2"/>
  <c r="G195" i="2"/>
  <c r="G193" i="2"/>
  <c r="G191" i="2"/>
  <c r="I204" i="1"/>
  <c r="I192" i="2"/>
  <c r="N204" i="1"/>
  <c r="N192" i="2"/>
  <c r="S204" i="1"/>
  <c r="S192" i="2"/>
  <c r="X204" i="1"/>
  <c r="D204" i="1"/>
  <c r="D192" i="2"/>
  <c r="F197" i="2"/>
  <c r="F195" i="2"/>
  <c r="F193" i="2"/>
  <c r="F191" i="2"/>
  <c r="J204" i="1"/>
  <c r="J192" i="2"/>
  <c r="O190" i="2"/>
  <c r="O191" i="2"/>
  <c r="O204" i="1"/>
  <c r="O192" i="2"/>
  <c r="O193" i="2"/>
  <c r="O194" i="2"/>
  <c r="O195" i="2"/>
  <c r="O196" i="2"/>
  <c r="O197" i="2"/>
  <c r="O198" i="2"/>
  <c r="T190" i="2"/>
  <c r="T191" i="2"/>
  <c r="T204" i="1"/>
  <c r="T192" i="2"/>
  <c r="T193" i="2"/>
  <c r="T194" i="2"/>
  <c r="T195" i="2"/>
  <c r="T196" i="2"/>
  <c r="T197" i="2"/>
  <c r="T198" i="2"/>
  <c r="Y190" i="2"/>
  <c r="Z190" i="2"/>
  <c r="Y204" i="1"/>
  <c r="Z194" i="2"/>
  <c r="Y194" i="2"/>
  <c r="Y196" i="2"/>
  <c r="Z196" i="2"/>
  <c r="Z198" i="2"/>
  <c r="Y198" i="2"/>
  <c r="Z191" i="2"/>
  <c r="Q192" i="2"/>
  <c r="G198" i="2"/>
  <c r="G196" i="2"/>
  <c r="G194" i="2"/>
  <c r="G204" i="1"/>
  <c r="G192" i="2"/>
  <c r="G190" i="2"/>
  <c r="K204" i="1"/>
  <c r="K192" i="2"/>
  <c r="P204" i="1"/>
  <c r="P192" i="2"/>
  <c r="U204" i="1"/>
  <c r="Z195" i="2"/>
  <c r="U182" i="1"/>
  <c r="V177" i="2" s="1"/>
  <c r="U199" i="2" l="1"/>
  <c r="Z89" i="2"/>
  <c r="Z80" i="2"/>
  <c r="Z87" i="2"/>
  <c r="Z76" i="2"/>
  <c r="Z77" i="2"/>
  <c r="Z78" i="2"/>
  <c r="Z74" i="2"/>
  <c r="Z66" i="2"/>
  <c r="Z67" i="2"/>
  <c r="Z63" i="2"/>
  <c r="Z64" i="2"/>
  <c r="Z45" i="2"/>
  <c r="Z29" i="2" l="1"/>
  <c r="Z65" i="2"/>
  <c r="Z23" i="2"/>
  <c r="Z24" i="2"/>
  <c r="Z34" i="2" s="1"/>
  <c r="Z68" i="2"/>
  <c r="Z79" i="2"/>
  <c r="Z88" i="2" s="1"/>
  <c r="Z75" i="2"/>
  <c r="Z69" i="2" l="1"/>
  <c r="Z36" i="2"/>
  <c r="Z38" i="2" s="1"/>
  <c r="Z44" i="2" s="1"/>
  <c r="Z46" i="2" s="1"/>
  <c r="Z41" i="2" l="1"/>
  <c r="Z182" i="1"/>
  <c r="AA177" i="2" l="1"/>
  <c r="Z177" i="2"/>
  <c r="Z219" i="1"/>
  <c r="AA214" i="2" s="1"/>
  <c r="Z221" i="1"/>
  <c r="AA216" i="2" s="1"/>
  <c r="Z222" i="1"/>
  <c r="AA217" i="2" s="1"/>
  <c r="Z223" i="1"/>
  <c r="AA218" i="2" s="1"/>
  <c r="Z225" i="1"/>
  <c r="AA220" i="2" s="1"/>
  <c r="Z232" i="1"/>
  <c r="AA227" i="2" s="1"/>
  <c r="Z234" i="1"/>
  <c r="AA229" i="2" s="1"/>
  <c r="Z208" i="1"/>
  <c r="Z203" i="2" s="1"/>
  <c r="Z209" i="1"/>
  <c r="Z204" i="2" s="1"/>
  <c r="Z211" i="1"/>
  <c r="Z212" i="1"/>
  <c r="Z207" i="2" s="1"/>
  <c r="Z152" i="1"/>
  <c r="Z153" i="1"/>
  <c r="Z156" i="1"/>
  <c r="Z157" i="1"/>
  <c r="Z158" i="1"/>
  <c r="Z160" i="1"/>
  <c r="Z161" i="1"/>
  <c r="Z162" i="1"/>
  <c r="Z163" i="1"/>
  <c r="Z170" i="1"/>
  <c r="Z171" i="1"/>
  <c r="Z172" i="1"/>
  <c r="Z173" i="1"/>
  <c r="Z175" i="1"/>
  <c r="Z176" i="1"/>
  <c r="Z177" i="1"/>
  <c r="Z178" i="1"/>
  <c r="Z110" i="1"/>
  <c r="Z106" i="1"/>
  <c r="Z79" i="1"/>
  <c r="Z88" i="1" s="1"/>
  <c r="Z75" i="1"/>
  <c r="Z68" i="1"/>
  <c r="Z65" i="1"/>
  <c r="Z29" i="1"/>
  <c r="Z23" i="1"/>
  <c r="Z10" i="1"/>
  <c r="Z24" i="1" s="1"/>
  <c r="Z34" i="1" s="1"/>
  <c r="Z47" i="1" s="1"/>
  <c r="AA47" i="2" l="1"/>
  <c r="AE71" i="1"/>
  <c r="AA165" i="2"/>
  <c r="AA171" i="2"/>
  <c r="AA166" i="2"/>
  <c r="AA156" i="2"/>
  <c r="AA151" i="2"/>
  <c r="AA155" i="2"/>
  <c r="AA173" i="2"/>
  <c r="AA168" i="2"/>
  <c r="AA158" i="2"/>
  <c r="AA147" i="2"/>
  <c r="AA170" i="2"/>
  <c r="AA148" i="2"/>
  <c r="AA172" i="2"/>
  <c r="AA167" i="2"/>
  <c r="AA157" i="2"/>
  <c r="AA152" i="2"/>
  <c r="AA219" i="2"/>
  <c r="AA228" i="2" s="1"/>
  <c r="Z192" i="1"/>
  <c r="AE216" i="1" s="1"/>
  <c r="Z168" i="1"/>
  <c r="Z213" i="1"/>
  <c r="Z206" i="2"/>
  <c r="Z208" i="2" s="1"/>
  <c r="Z69" i="1"/>
  <c r="Z205" i="2"/>
  <c r="Z155" i="1"/>
  <c r="Z169" i="1" s="1"/>
  <c r="Z179" i="1" s="1"/>
  <c r="Z181" i="1" s="1"/>
  <c r="Z36" i="1"/>
  <c r="Z38" i="1" s="1"/>
  <c r="Z124" i="1"/>
  <c r="Z220" i="1"/>
  <c r="AA215" i="2" s="1"/>
  <c r="Z210" i="1"/>
  <c r="Z174" i="1"/>
  <c r="Z224" i="1"/>
  <c r="Z233" i="1" s="1"/>
  <c r="Z62" i="1"/>
  <c r="Z73" i="1" s="1"/>
  <c r="Z94" i="1" s="1"/>
  <c r="Z108" i="1" s="1"/>
  <c r="Z207" i="1" s="1"/>
  <c r="Z218" i="1" s="1"/>
  <c r="AA150" i="2" l="1"/>
  <c r="AA164" i="2" s="1"/>
  <c r="AA174" i="2" s="1"/>
  <c r="AA176" i="2" s="1"/>
  <c r="AA178" i="2" s="1"/>
  <c r="AA169" i="2"/>
  <c r="AA163" i="2"/>
  <c r="AA187" i="2"/>
  <c r="AA188" i="2" s="1"/>
  <c r="AA48" i="2"/>
  <c r="Z209" i="2"/>
  <c r="Z214" i="1"/>
  <c r="Z183" i="1"/>
  <c r="Z41" i="1"/>
  <c r="Z44" i="1"/>
  <c r="Z46" i="1" s="1"/>
  <c r="Z48" i="1"/>
  <c r="Y178" i="1"/>
  <c r="Z173" i="2" s="1"/>
  <c r="AA199" i="2" l="1"/>
  <c r="AE211" i="2" s="1"/>
  <c r="AA184" i="2"/>
  <c r="AA186" i="2" s="1"/>
  <c r="AA181" i="2"/>
  <c r="Z189" i="1"/>
  <c r="Z191" i="1" s="1"/>
  <c r="Z186" i="1"/>
  <c r="Y173" i="2"/>
  <c r="Z193" i="1"/>
  <c r="Y125" i="2"/>
  <c r="Y123" i="2"/>
  <c r="Y120" i="2"/>
  <c r="Y119" i="2"/>
  <c r="Y118" i="2"/>
  <c r="Y117" i="2"/>
  <c r="Y116" i="2"/>
  <c r="Y113" i="2"/>
  <c r="Y112" i="2"/>
  <c r="Y111" i="2"/>
  <c r="Y109" i="2"/>
  <c r="Y105" i="2"/>
  <c r="Y104" i="2"/>
  <c r="Y103" i="2"/>
  <c r="Y102" i="2"/>
  <c r="Y101" i="2"/>
  <c r="Y100" i="2"/>
  <c r="Y99" i="2"/>
  <c r="Y98" i="2"/>
  <c r="Y97" i="2"/>
  <c r="Y96" i="2"/>
  <c r="Y95" i="2"/>
  <c r="Y89" i="2"/>
  <c r="Y87" i="2"/>
  <c r="Y80" i="2"/>
  <c r="Y78" i="2"/>
  <c r="Y77" i="2"/>
  <c r="Y76" i="2"/>
  <c r="Y74" i="2"/>
  <c r="Y67" i="2"/>
  <c r="Y66" i="2"/>
  <c r="Y64" i="2"/>
  <c r="Y63" i="2"/>
  <c r="Y33" i="2"/>
  <c r="Y45" i="2"/>
  <c r="Y40" i="2"/>
  <c r="Y35" i="2"/>
  <c r="Y32" i="2"/>
  <c r="Y31" i="2"/>
  <c r="Y30" i="2"/>
  <c r="Y28" i="2"/>
  <c r="Y27" i="2"/>
  <c r="Y26" i="2"/>
  <c r="Y25" i="2"/>
  <c r="Y18" i="2"/>
  <c r="Y17" i="2"/>
  <c r="Y16" i="2"/>
  <c r="Y15" i="2"/>
  <c r="Y12" i="2"/>
  <c r="Y11" i="2"/>
  <c r="Y9" i="2"/>
  <c r="Y8" i="2"/>
  <c r="Y7" i="2"/>
  <c r="Y219" i="1"/>
  <c r="Z214" i="2" s="1"/>
  <c r="Y221" i="1"/>
  <c r="Z216" i="2" s="1"/>
  <c r="Y222" i="1"/>
  <c r="Z217" i="2" s="1"/>
  <c r="Y223" i="1"/>
  <c r="Z218" i="2" s="1"/>
  <c r="Y225" i="1"/>
  <c r="Z220" i="2" s="1"/>
  <c r="Y232" i="1"/>
  <c r="Z227" i="2" s="1"/>
  <c r="Y234" i="1"/>
  <c r="Z229" i="2" s="1"/>
  <c r="Y208" i="1"/>
  <c r="Y203" i="2" s="1"/>
  <c r="Y209" i="1"/>
  <c r="Y204" i="2" s="1"/>
  <c r="Y211" i="1"/>
  <c r="Y212" i="1"/>
  <c r="Y207" i="2" s="1"/>
  <c r="Y152" i="1"/>
  <c r="Z147" i="2" s="1"/>
  <c r="Y153" i="1"/>
  <c r="Z148" i="2" s="1"/>
  <c r="Y156" i="1"/>
  <c r="Z151" i="2" s="1"/>
  <c r="Y157" i="1"/>
  <c r="Z152" i="2" s="1"/>
  <c r="Y158" i="1"/>
  <c r="Y160" i="1"/>
  <c r="Z155" i="2" s="1"/>
  <c r="Y161" i="1"/>
  <c r="Z156" i="2" s="1"/>
  <c r="Y162" i="1"/>
  <c r="Z157" i="2" s="1"/>
  <c r="Y163" i="1"/>
  <c r="Z158" i="2" s="1"/>
  <c r="Y170" i="1"/>
  <c r="Z165" i="2" s="1"/>
  <c r="Y171" i="1"/>
  <c r="Z166" i="2" s="1"/>
  <c r="Y172" i="1"/>
  <c r="Z167" i="2" s="1"/>
  <c r="Y173" i="1"/>
  <c r="Z168" i="2" s="1"/>
  <c r="Y175" i="1"/>
  <c r="Z170" i="2" s="1"/>
  <c r="Y176" i="1"/>
  <c r="Z171" i="2" s="1"/>
  <c r="Y177" i="1"/>
  <c r="Z172" i="2" s="1"/>
  <c r="Y180" i="1"/>
  <c r="Z175" i="2" s="1"/>
  <c r="Y185" i="1"/>
  <c r="Z180" i="2" s="1"/>
  <c r="Y190" i="1"/>
  <c r="Z185" i="2" s="1"/>
  <c r="Z150" i="2" l="1"/>
  <c r="Z164" i="2" s="1"/>
  <c r="Z174" i="2" s="1"/>
  <c r="Z176" i="2" s="1"/>
  <c r="Z178" i="2" s="1"/>
  <c r="Z181" i="2" s="1"/>
  <c r="Z169" i="2"/>
  <c r="Z163" i="2"/>
  <c r="Y213" i="1"/>
  <c r="Y210" i="1"/>
  <c r="Z219" i="2"/>
  <c r="Z228" i="2" s="1"/>
  <c r="Y10" i="2"/>
  <c r="Y24" i="2" s="1"/>
  <c r="Y34" i="2" s="1"/>
  <c r="Y36" i="2" s="1"/>
  <c r="Y38" i="2" s="1"/>
  <c r="Y206" i="2"/>
  <c r="Y208" i="2" s="1"/>
  <c r="Y174" i="1"/>
  <c r="Y155" i="1"/>
  <c r="Y169" i="1" s="1"/>
  <c r="Y168" i="1"/>
  <c r="Y220" i="1"/>
  <c r="Z215" i="2" s="1"/>
  <c r="Y68" i="2"/>
  <c r="Y65" i="2"/>
  <c r="Y110" i="2"/>
  <c r="Y79" i="2"/>
  <c r="Y88" i="2" s="1"/>
  <c r="Y23" i="2"/>
  <c r="Y106" i="2"/>
  <c r="Y205" i="2"/>
  <c r="Y29" i="2"/>
  <c r="Y75" i="2"/>
  <c r="Y115" i="2"/>
  <c r="Y224" i="1"/>
  <c r="Y233" i="1" s="1"/>
  <c r="Y214" i="1" l="1"/>
  <c r="Z184" i="2"/>
  <c r="Z186" i="2" s="1"/>
  <c r="Y69" i="2"/>
  <c r="Y179" i="1"/>
  <c r="Y181" i="1" s="1"/>
  <c r="Y183" i="1" s="1"/>
  <c r="Y124" i="2"/>
  <c r="Y209" i="2"/>
  <c r="Y41" i="2"/>
  <c r="Y44" i="2"/>
  <c r="Y46" i="2" s="1"/>
  <c r="Y115" i="1"/>
  <c r="Y110" i="1"/>
  <c r="Y186" i="1" l="1"/>
  <c r="Y189" i="1"/>
  <c r="Y191" i="1" s="1"/>
  <c r="Y124" i="1"/>
  <c r="Y106" i="1" l="1"/>
  <c r="Y79" i="1"/>
  <c r="Y88" i="1" s="1"/>
  <c r="Y75" i="1"/>
  <c r="Y68" i="1"/>
  <c r="Y65" i="1"/>
  <c r="Y29" i="1"/>
  <c r="Y23" i="1"/>
  <c r="Y10" i="1"/>
  <c r="Y24" i="1" s="1"/>
  <c r="Y34" i="1" s="1"/>
  <c r="Y36" i="1" l="1"/>
  <c r="Y38" i="1" s="1"/>
  <c r="Y47" i="1"/>
  <c r="AD71" i="1" s="1"/>
  <c r="Y69" i="1"/>
  <c r="Y6" i="1"/>
  <c r="Y62" i="1" s="1"/>
  <c r="Y73" i="1" s="1"/>
  <c r="Y94" i="1" s="1"/>
  <c r="Y108" i="1" s="1"/>
  <c r="Y207" i="1" s="1"/>
  <c r="Y218" i="1" s="1"/>
  <c r="Y192" i="1" l="1"/>
  <c r="Y193" i="1" s="1"/>
  <c r="Z48" i="2"/>
  <c r="Y44" i="1"/>
  <c r="Y46" i="1" s="1"/>
  <c r="Y41" i="1"/>
  <c r="Y48" i="1"/>
  <c r="X140" i="2"/>
  <c r="X136" i="2"/>
  <c r="X134" i="2"/>
  <c r="X125" i="2"/>
  <c r="X123" i="2"/>
  <c r="X120" i="2"/>
  <c r="X119" i="2"/>
  <c r="X118" i="2"/>
  <c r="X117" i="2"/>
  <c r="X116" i="2"/>
  <c r="X113" i="2"/>
  <c r="X112" i="2"/>
  <c r="X111" i="2"/>
  <c r="X109" i="2"/>
  <c r="X105" i="2"/>
  <c r="X104" i="2"/>
  <c r="X103" i="2"/>
  <c r="X102" i="2"/>
  <c r="X101" i="2"/>
  <c r="X100" i="2"/>
  <c r="X99" i="2"/>
  <c r="X98" i="2"/>
  <c r="X97" i="2"/>
  <c r="X96" i="2"/>
  <c r="X95" i="2"/>
  <c r="X89" i="2"/>
  <c r="X87" i="2"/>
  <c r="X80" i="2"/>
  <c r="X78" i="2"/>
  <c r="X77" i="2"/>
  <c r="X76" i="2"/>
  <c r="X74" i="2"/>
  <c r="X67" i="2"/>
  <c r="X66" i="2"/>
  <c r="X64" i="2"/>
  <c r="X63" i="2"/>
  <c r="X45" i="2"/>
  <c r="X40" i="2"/>
  <c r="X35" i="2"/>
  <c r="X32" i="2"/>
  <c r="X31" i="2"/>
  <c r="X30" i="2"/>
  <c r="X28" i="2"/>
  <c r="X27" i="2"/>
  <c r="X26" i="2"/>
  <c r="X25" i="2"/>
  <c r="X18" i="2"/>
  <c r="X17" i="2"/>
  <c r="X16" i="2"/>
  <c r="X15" i="2"/>
  <c r="X12" i="2"/>
  <c r="X11" i="2"/>
  <c r="X9" i="2"/>
  <c r="X8" i="2"/>
  <c r="X7" i="2"/>
  <c r="AD216" i="1" l="1"/>
  <c r="Z187" i="2"/>
  <c r="X10" i="2"/>
  <c r="X24" i="2" s="1"/>
  <c r="X34" i="2" s="1"/>
  <c r="X79" i="2"/>
  <c r="X88" i="2" s="1"/>
  <c r="X65" i="2"/>
  <c r="X29" i="2"/>
  <c r="X106" i="2"/>
  <c r="X110" i="2"/>
  <c r="X23" i="2"/>
  <c r="X68" i="2"/>
  <c r="X115" i="2"/>
  <c r="X75" i="2"/>
  <c r="Z199" i="2" l="1"/>
  <c r="AD211" i="2" s="1"/>
  <c r="Z188" i="2"/>
  <c r="X36" i="2"/>
  <c r="X38" i="2" s="1"/>
  <c r="X44" i="2" s="1"/>
  <c r="X46" i="2" s="1"/>
  <c r="X124" i="2"/>
  <c r="X69" i="2"/>
  <c r="X234" i="1"/>
  <c r="X232" i="1"/>
  <c r="X225" i="1"/>
  <c r="X223" i="1"/>
  <c r="X222" i="1"/>
  <c r="X221" i="1"/>
  <c r="Y216" i="2" s="1"/>
  <c r="X219" i="1"/>
  <c r="X212" i="1"/>
  <c r="X207" i="2" s="1"/>
  <c r="X211" i="1"/>
  <c r="X209" i="1"/>
  <c r="X204" i="2" s="1"/>
  <c r="X208" i="1"/>
  <c r="X190" i="1"/>
  <c r="X185" i="1"/>
  <c r="X180" i="1"/>
  <c r="X177" i="1"/>
  <c r="X176" i="1"/>
  <c r="X175" i="1"/>
  <c r="X173" i="1"/>
  <c r="X172" i="1"/>
  <c r="X171" i="1"/>
  <c r="Y166" i="2" s="1"/>
  <c r="X170" i="1"/>
  <c r="X163" i="1"/>
  <c r="X162" i="1"/>
  <c r="X161" i="1"/>
  <c r="X160" i="1"/>
  <c r="X158" i="1"/>
  <c r="X157" i="1"/>
  <c r="X156" i="1"/>
  <c r="X153" i="1"/>
  <c r="X152" i="1"/>
  <c r="Y147" i="2" s="1"/>
  <c r="X115" i="1"/>
  <c r="X110" i="1"/>
  <c r="X106" i="1"/>
  <c r="X79" i="1"/>
  <c r="X88" i="1" s="1"/>
  <c r="X75" i="1"/>
  <c r="X68" i="1"/>
  <c r="X65" i="1"/>
  <c r="X29" i="1"/>
  <c r="X23" i="1"/>
  <c r="X10" i="1"/>
  <c r="X24" i="1" s="1"/>
  <c r="X34" i="1" s="1"/>
  <c r="X6" i="1"/>
  <c r="X62" i="1" s="1"/>
  <c r="X73" i="1" s="1"/>
  <c r="X94" i="1" s="1"/>
  <c r="X108" i="1" s="1"/>
  <c r="X207" i="1" s="1"/>
  <c r="X218" i="1" s="1"/>
  <c r="X47" i="1" l="1"/>
  <c r="AC71" i="1" s="1"/>
  <c r="X36" i="1"/>
  <c r="X38" i="1" s="1"/>
  <c r="X41" i="2"/>
  <c r="X69" i="1"/>
  <c r="X157" i="2"/>
  <c r="Y157" i="2"/>
  <c r="X214" i="2"/>
  <c r="Y214" i="2"/>
  <c r="X148" i="2"/>
  <c r="Y148" i="2"/>
  <c r="Y150" i="2" s="1"/>
  <c r="X180" i="2"/>
  <c r="Y180" i="2"/>
  <c r="X151" i="2"/>
  <c r="Y151" i="2"/>
  <c r="X185" i="2"/>
  <c r="Y185" i="2"/>
  <c r="X218" i="2"/>
  <c r="Y218" i="2"/>
  <c r="X152" i="2"/>
  <c r="Y152" i="2"/>
  <c r="X167" i="2"/>
  <c r="Y167" i="2"/>
  <c r="X220" i="2"/>
  <c r="Y220" i="2"/>
  <c r="X165" i="2"/>
  <c r="Y165" i="2"/>
  <c r="X217" i="2"/>
  <c r="Y217" i="2"/>
  <c r="X168" i="2"/>
  <c r="Y168" i="2"/>
  <c r="X227" i="2"/>
  <c r="Y227" i="2"/>
  <c r="X155" i="2"/>
  <c r="Y155" i="2"/>
  <c r="X170" i="2"/>
  <c r="Y170" i="2"/>
  <c r="X229" i="2"/>
  <c r="Y229" i="2"/>
  <c r="X156" i="2"/>
  <c r="Y156" i="2"/>
  <c r="X171" i="2"/>
  <c r="Y171" i="2"/>
  <c r="X172" i="2"/>
  <c r="Y172" i="2"/>
  <c r="X158" i="2"/>
  <c r="Y158" i="2"/>
  <c r="X175" i="2"/>
  <c r="Y175" i="2"/>
  <c r="X155" i="1"/>
  <c r="X169" i="1" s="1"/>
  <c r="X147" i="2"/>
  <c r="X210" i="1"/>
  <c r="X203" i="2"/>
  <c r="X205" i="2" s="1"/>
  <c r="X224" i="1"/>
  <c r="X233" i="1" s="1"/>
  <c r="X216" i="2"/>
  <c r="X174" i="1"/>
  <c r="X166" i="2"/>
  <c r="X213" i="1"/>
  <c r="X206" i="2"/>
  <c r="X208" i="2" s="1"/>
  <c r="X124" i="1"/>
  <c r="X168" i="1"/>
  <c r="X220" i="1"/>
  <c r="Y169" i="2" l="1"/>
  <c r="X179" i="1"/>
  <c r="X181" i="1" s="1"/>
  <c r="X183" i="1" s="1"/>
  <c r="X186" i="1" s="1"/>
  <c r="X214" i="1"/>
  <c r="Y47" i="2"/>
  <c r="X192" i="1"/>
  <c r="AC216" i="1" s="1"/>
  <c r="X163" i="2"/>
  <c r="X219" i="2"/>
  <c r="X228" i="2" s="1"/>
  <c r="X169" i="2"/>
  <c r="Y219" i="2"/>
  <c r="Y228" i="2" s="1"/>
  <c r="Y164" i="2"/>
  <c r="Y174" i="2" s="1"/>
  <c r="Y176" i="2" s="1"/>
  <c r="Y178" i="2" s="1"/>
  <c r="Y163" i="2"/>
  <c r="X215" i="2"/>
  <c r="Y215" i="2"/>
  <c r="X150" i="2"/>
  <c r="X164" i="2" s="1"/>
  <c r="X174" i="2" s="1"/>
  <c r="X176" i="2" s="1"/>
  <c r="X178" i="2" s="1"/>
  <c r="X209" i="2"/>
  <c r="X48" i="1"/>
  <c r="X47" i="2"/>
  <c r="X44" i="1"/>
  <c r="X46" i="1" s="1"/>
  <c r="X41" i="1"/>
  <c r="V125" i="2"/>
  <c r="V116" i="2"/>
  <c r="V117" i="2"/>
  <c r="V118" i="2"/>
  <c r="V119" i="2"/>
  <c r="V120" i="2"/>
  <c r="V123" i="2"/>
  <c r="V111" i="2"/>
  <c r="V112" i="2"/>
  <c r="V113" i="2"/>
  <c r="V109" i="2"/>
  <c r="V89" i="2"/>
  <c r="V80" i="2"/>
  <c r="V87" i="2"/>
  <c r="V76" i="2"/>
  <c r="V77" i="2"/>
  <c r="V78" i="2"/>
  <c r="V74" i="2"/>
  <c r="V66" i="2"/>
  <c r="V67" i="2"/>
  <c r="V63" i="2"/>
  <c r="V64" i="2"/>
  <c r="V45" i="2"/>
  <c r="V40" i="2"/>
  <c r="V35" i="2"/>
  <c r="V30" i="2"/>
  <c r="V31" i="2"/>
  <c r="V32" i="2"/>
  <c r="V25" i="2"/>
  <c r="V26" i="2"/>
  <c r="V27" i="2"/>
  <c r="V28" i="2"/>
  <c r="V13" i="2"/>
  <c r="V11" i="2"/>
  <c r="V12" i="2"/>
  <c r="V15" i="2"/>
  <c r="V16" i="2"/>
  <c r="V17" i="2"/>
  <c r="V18" i="2"/>
  <c r="V7" i="2"/>
  <c r="V8" i="2"/>
  <c r="V9" i="2"/>
  <c r="X189" i="1" l="1"/>
  <c r="X191" i="1" s="1"/>
  <c r="Y187" i="2"/>
  <c r="X48" i="2"/>
  <c r="X59" i="2"/>
  <c r="Y48" i="2"/>
  <c r="Y59" i="2"/>
  <c r="AC71" i="2" s="1"/>
  <c r="Y184" i="2"/>
  <c r="Y186" i="2" s="1"/>
  <c r="Y181" i="2"/>
  <c r="V115" i="2"/>
  <c r="V65" i="2"/>
  <c r="X193" i="1"/>
  <c r="X187" i="2"/>
  <c r="V75" i="2"/>
  <c r="V10" i="2"/>
  <c r="V24" i="2" s="1"/>
  <c r="V34" i="2" s="1"/>
  <c r="V29" i="2"/>
  <c r="V79" i="2"/>
  <c r="V88" i="2" s="1"/>
  <c r="V110" i="2"/>
  <c r="V23" i="2"/>
  <c r="V68" i="2"/>
  <c r="Y188" i="2" l="1"/>
  <c r="Y199" i="2"/>
  <c r="AC211" i="2" s="1"/>
  <c r="X181" i="2"/>
  <c r="X184" i="2"/>
  <c r="X186" i="2" s="1"/>
  <c r="AA71" i="2"/>
  <c r="Z71" i="2"/>
  <c r="Y71" i="2"/>
  <c r="V36" i="2"/>
  <c r="V38" i="2" s="1"/>
  <c r="V44" i="2" s="1"/>
  <c r="V46" i="2" s="1"/>
  <c r="X188" i="2"/>
  <c r="X199" i="2"/>
  <c r="V124" i="2"/>
  <c r="V69" i="2"/>
  <c r="V219" i="1"/>
  <c r="V221" i="1"/>
  <c r="V222" i="1"/>
  <c r="V223" i="1"/>
  <c r="V225" i="1"/>
  <c r="V232" i="1"/>
  <c r="V234" i="1"/>
  <c r="V208" i="1"/>
  <c r="V203" i="2" s="1"/>
  <c r="V209" i="1"/>
  <c r="V204" i="2" s="1"/>
  <c r="V211" i="1"/>
  <c r="V206" i="2" s="1"/>
  <c r="V212" i="1"/>
  <c r="V207" i="2" s="1"/>
  <c r="V152" i="1"/>
  <c r="V153" i="1"/>
  <c r="V156" i="1"/>
  <c r="V157" i="1"/>
  <c r="V158" i="1"/>
  <c r="V160" i="1"/>
  <c r="V161" i="1"/>
  <c r="V162" i="1"/>
  <c r="V163" i="1"/>
  <c r="V165" i="1"/>
  <c r="V170" i="1"/>
  <c r="V171" i="1"/>
  <c r="V172" i="1"/>
  <c r="V173" i="1"/>
  <c r="V175" i="1"/>
  <c r="V176" i="1"/>
  <c r="V177" i="1"/>
  <c r="V180" i="1"/>
  <c r="V185" i="1"/>
  <c r="V190" i="1"/>
  <c r="V124" i="1"/>
  <c r="V79" i="1"/>
  <c r="V88" i="1" s="1"/>
  <c r="V75" i="1"/>
  <c r="V68" i="1"/>
  <c r="V65" i="1"/>
  <c r="V29" i="1"/>
  <c r="V23" i="1"/>
  <c r="V10" i="1"/>
  <c r="V24" i="1" s="1"/>
  <c r="V34" i="1" s="1"/>
  <c r="V47" i="1" s="1"/>
  <c r="AA211" i="2" l="1"/>
  <c r="V41" i="2"/>
  <c r="V36" i="1"/>
  <c r="V38" i="1" s="1"/>
  <c r="V44" i="1" s="1"/>
  <c r="V192" i="1"/>
  <c r="V69" i="1"/>
  <c r="V205" i="2"/>
  <c r="V208" i="2"/>
  <c r="V174" i="1"/>
  <c r="V220" i="1"/>
  <c r="V213" i="1"/>
  <c r="V224" i="1"/>
  <c r="V233" i="1" s="1"/>
  <c r="V210" i="1"/>
  <c r="V168" i="1"/>
  <c r="V155" i="1"/>
  <c r="V95" i="2"/>
  <c r="V96" i="2"/>
  <c r="V97" i="2"/>
  <c r="V98" i="2"/>
  <c r="V99" i="2"/>
  <c r="V100" i="2"/>
  <c r="V101" i="2"/>
  <c r="V102" i="2"/>
  <c r="V103" i="2"/>
  <c r="V104" i="2"/>
  <c r="V105" i="2"/>
  <c r="V106" i="1"/>
  <c r="V94" i="2"/>
  <c r="V108" i="2" s="1"/>
  <c r="V146" i="2" l="1"/>
  <c r="V213" i="2" s="1"/>
  <c r="V209" i="2"/>
  <c r="V214" i="1"/>
  <c r="V216" i="1" s="1"/>
  <c r="V169" i="1"/>
  <c r="V179" i="1" s="1"/>
  <c r="V181" i="1" s="1"/>
  <c r="V183" i="1" s="1"/>
  <c r="V71" i="1"/>
  <c r="V41" i="1"/>
  <c r="V46" i="1"/>
  <c r="V48" i="1"/>
  <c r="V106" i="2"/>
  <c r="V186" i="1" l="1"/>
  <c r="V189" i="1"/>
  <c r="V191" i="1" s="1"/>
  <c r="V193" i="1"/>
  <c r="U111" i="2"/>
  <c r="U112" i="2"/>
  <c r="U113" i="2"/>
  <c r="U117" i="2"/>
  <c r="U118" i="2"/>
  <c r="U120" i="2"/>
  <c r="U123" i="2"/>
  <c r="U104" i="2"/>
  <c r="U105" i="2"/>
  <c r="U74" i="2"/>
  <c r="U76" i="2"/>
  <c r="U77" i="2"/>
  <c r="U78" i="2"/>
  <c r="U80" i="2"/>
  <c r="U87" i="2"/>
  <c r="U89" i="2"/>
  <c r="U63" i="2"/>
  <c r="U64" i="2"/>
  <c r="U66" i="2"/>
  <c r="U67" i="2"/>
  <c r="U45" i="2"/>
  <c r="U219" i="1"/>
  <c r="U221" i="1"/>
  <c r="V216" i="2" s="1"/>
  <c r="U222" i="1"/>
  <c r="U223" i="1"/>
  <c r="V218" i="2" s="1"/>
  <c r="U225" i="1"/>
  <c r="V220" i="2" s="1"/>
  <c r="U232" i="1"/>
  <c r="V227" i="2" s="1"/>
  <c r="U234" i="1"/>
  <c r="V229" i="2" s="1"/>
  <c r="U208" i="1"/>
  <c r="U203" i="2" s="1"/>
  <c r="U209" i="1"/>
  <c r="U204" i="2" s="1"/>
  <c r="U211" i="1"/>
  <c r="U212" i="1"/>
  <c r="U207" i="2" s="1"/>
  <c r="U190" i="1"/>
  <c r="U152" i="1"/>
  <c r="V147" i="2" s="1"/>
  <c r="U153" i="1"/>
  <c r="V148" i="2" s="1"/>
  <c r="U156" i="1"/>
  <c r="V151" i="2" s="1"/>
  <c r="U157" i="1"/>
  <c r="V152" i="2" s="1"/>
  <c r="U158" i="1"/>
  <c r="V153" i="2" s="1"/>
  <c r="U160" i="1"/>
  <c r="V155" i="2" s="1"/>
  <c r="U161" i="1"/>
  <c r="V156" i="2" s="1"/>
  <c r="U162" i="1"/>
  <c r="V157" i="2" s="1"/>
  <c r="U163" i="1"/>
  <c r="V158" i="2" s="1"/>
  <c r="U165" i="1"/>
  <c r="U170" i="1"/>
  <c r="V165" i="2" s="1"/>
  <c r="U171" i="1"/>
  <c r="V166" i="2" s="1"/>
  <c r="U172" i="1"/>
  <c r="V167" i="2" s="1"/>
  <c r="U173" i="1"/>
  <c r="V168" i="2" s="1"/>
  <c r="U175" i="1"/>
  <c r="V170" i="2" s="1"/>
  <c r="U176" i="1"/>
  <c r="V171" i="2" s="1"/>
  <c r="U177" i="1"/>
  <c r="V172" i="2" s="1"/>
  <c r="U180" i="1"/>
  <c r="V175" i="2" s="1"/>
  <c r="U185" i="1"/>
  <c r="V180" i="2" s="1"/>
  <c r="V185" i="2" l="1"/>
  <c r="V214" i="2"/>
  <c r="U155" i="1"/>
  <c r="U169" i="1" s="1"/>
  <c r="U179" i="1" s="1"/>
  <c r="U68" i="2"/>
  <c r="U75" i="2"/>
  <c r="V150" i="2"/>
  <c r="V164" i="2" s="1"/>
  <c r="U205" i="2"/>
  <c r="U29" i="2"/>
  <c r="U115" i="2"/>
  <c r="U10" i="2"/>
  <c r="U24" i="2" s="1"/>
  <c r="U34" i="2" s="1"/>
  <c r="V163" i="2"/>
  <c r="U224" i="1"/>
  <c r="U233" i="1" s="1"/>
  <c r="V217" i="2"/>
  <c r="V219" i="2" s="1"/>
  <c r="V228" i="2" s="1"/>
  <c r="U213" i="1"/>
  <c r="V169" i="2"/>
  <c r="U65" i="2"/>
  <c r="U174" i="1"/>
  <c r="U23" i="2"/>
  <c r="U110" i="2"/>
  <c r="U210" i="1"/>
  <c r="U79" i="2"/>
  <c r="U88" i="2" s="1"/>
  <c r="U106" i="2"/>
  <c r="U206" i="2"/>
  <c r="U208" i="2" s="1"/>
  <c r="U168" i="1"/>
  <c r="U220" i="1"/>
  <c r="V215" i="2" s="1"/>
  <c r="U69" i="2" l="1"/>
  <c r="V174" i="2"/>
  <c r="V176" i="2" s="1"/>
  <c r="V178" i="2" s="1"/>
  <c r="U214" i="1"/>
  <c r="U181" i="1"/>
  <c r="U183" i="1" s="1"/>
  <c r="U186" i="1" s="1"/>
  <c r="U36" i="2"/>
  <c r="U38" i="2" s="1"/>
  <c r="U44" i="2" s="1"/>
  <c r="U46" i="2" s="1"/>
  <c r="U124" i="2"/>
  <c r="U209" i="2"/>
  <c r="U124" i="1"/>
  <c r="U106" i="1"/>
  <c r="U79" i="1"/>
  <c r="U88" i="1" s="1"/>
  <c r="U75" i="1"/>
  <c r="U68" i="1"/>
  <c r="U65" i="1"/>
  <c r="V181" i="2" l="1"/>
  <c r="V184" i="2"/>
  <c r="V186" i="2" s="1"/>
  <c r="U189" i="1"/>
  <c r="U191" i="1" s="1"/>
  <c r="U41" i="2"/>
  <c r="U69" i="1"/>
  <c r="U29" i="1"/>
  <c r="U23" i="1"/>
  <c r="U10" i="1"/>
  <c r="U24" i="1" s="1"/>
  <c r="U34" i="1" s="1"/>
  <c r="U47" i="1" l="1"/>
  <c r="U36" i="1"/>
  <c r="U38" i="1" s="1"/>
  <c r="U94" i="2"/>
  <c r="U108" i="2" s="1"/>
  <c r="U146" i="2" l="1"/>
  <c r="U213" i="2" s="1"/>
  <c r="V47" i="2"/>
  <c r="Z71" i="1"/>
  <c r="U192" i="1"/>
  <c r="Z216" i="1" s="1"/>
  <c r="U48" i="1"/>
  <c r="U41" i="1"/>
  <c r="U44" i="1"/>
  <c r="U46" i="1" s="1"/>
  <c r="T20" i="2"/>
  <c r="T165" i="1"/>
  <c r="T23" i="1"/>
  <c r="V48" i="2" l="1"/>
  <c r="U193" i="1"/>
  <c r="V187" i="2"/>
  <c r="T160" i="2"/>
  <c r="T125" i="2"/>
  <c r="T118" i="2"/>
  <c r="T119" i="2"/>
  <c r="T120" i="2"/>
  <c r="T123" i="2"/>
  <c r="T117" i="2"/>
  <c r="T116" i="2"/>
  <c r="T112" i="2"/>
  <c r="T113" i="2"/>
  <c r="T111" i="2"/>
  <c r="T109" i="2"/>
  <c r="T96" i="2"/>
  <c r="T97" i="2"/>
  <c r="T98" i="2"/>
  <c r="T99" i="2"/>
  <c r="T100" i="2"/>
  <c r="T101" i="2"/>
  <c r="T102" i="2"/>
  <c r="T103" i="2"/>
  <c r="T104" i="2"/>
  <c r="T105" i="2"/>
  <c r="T95" i="2"/>
  <c r="T89" i="2"/>
  <c r="T87" i="2"/>
  <c r="T80" i="2"/>
  <c r="T77" i="2"/>
  <c r="T78" i="2"/>
  <c r="T76" i="2"/>
  <c r="T74" i="2"/>
  <c r="T45" i="2"/>
  <c r="T40" i="2"/>
  <c r="T35" i="2"/>
  <c r="T31" i="2"/>
  <c r="T32" i="2"/>
  <c r="T30" i="2"/>
  <c r="T26" i="2"/>
  <c r="T27" i="2"/>
  <c r="T28" i="2"/>
  <c r="T25" i="2"/>
  <c r="T16" i="2"/>
  <c r="T17" i="2"/>
  <c r="T18" i="2"/>
  <c r="T12" i="2"/>
  <c r="T11" i="2"/>
  <c r="D9" i="2"/>
  <c r="E9" i="2"/>
  <c r="F9" i="2"/>
  <c r="G9" i="2"/>
  <c r="I9" i="2"/>
  <c r="J9" i="2"/>
  <c r="K9" i="2"/>
  <c r="L9" i="2"/>
  <c r="N9" i="2"/>
  <c r="O9" i="2"/>
  <c r="P9" i="2"/>
  <c r="Q9" i="2"/>
  <c r="S9" i="2"/>
  <c r="T9" i="2"/>
  <c r="T8" i="2"/>
  <c r="T7" i="2"/>
  <c r="T6" i="2"/>
  <c r="T62" i="2" s="1"/>
  <c r="T73" i="2" s="1"/>
  <c r="T94" i="2" s="1"/>
  <c r="T108" i="2" s="1"/>
  <c r="T131" i="2" s="1"/>
  <c r="T146" i="2" s="1"/>
  <c r="T202" i="2" s="1"/>
  <c r="T213" i="2" s="1"/>
  <c r="T63" i="2"/>
  <c r="T64" i="2"/>
  <c r="T66" i="2"/>
  <c r="T67" i="2"/>
  <c r="V199" i="2" l="1"/>
  <c r="V188" i="2"/>
  <c r="T65" i="2"/>
  <c r="T29" i="2"/>
  <c r="T106" i="2"/>
  <c r="T68" i="2"/>
  <c r="T75" i="2"/>
  <c r="T115" i="2"/>
  <c r="T110" i="2"/>
  <c r="T10" i="2"/>
  <c r="T79" i="2"/>
  <c r="T88" i="2" s="1"/>
  <c r="T190" i="1"/>
  <c r="U185" i="2" s="1"/>
  <c r="T6" i="1"/>
  <c r="T62" i="1" s="1"/>
  <c r="T73" i="1" s="1"/>
  <c r="T94" i="1" s="1"/>
  <c r="T108" i="1" s="1"/>
  <c r="T143" i="1" s="1"/>
  <c r="T151" i="1" s="1"/>
  <c r="T207" i="1" s="1"/>
  <c r="T218" i="1" s="1"/>
  <c r="T10" i="1"/>
  <c r="T29" i="1"/>
  <c r="T65" i="1"/>
  <c r="T68" i="1"/>
  <c r="T75" i="1"/>
  <c r="T79" i="1"/>
  <c r="T88" i="1" s="1"/>
  <c r="T106" i="1"/>
  <c r="T110" i="1"/>
  <c r="T115" i="1"/>
  <c r="T152" i="1"/>
  <c r="T153" i="1"/>
  <c r="T156" i="1"/>
  <c r="T157" i="1"/>
  <c r="T158" i="1"/>
  <c r="T160" i="1"/>
  <c r="T161" i="1"/>
  <c r="T162" i="1"/>
  <c r="T163" i="1"/>
  <c r="T170" i="1"/>
  <c r="T171" i="1"/>
  <c r="T172" i="1"/>
  <c r="T173" i="1"/>
  <c r="T175" i="1"/>
  <c r="T176" i="1"/>
  <c r="T177" i="1"/>
  <c r="T180" i="1"/>
  <c r="T185" i="1"/>
  <c r="T208" i="1"/>
  <c r="T209" i="1"/>
  <c r="T204" i="2" s="1"/>
  <c r="T211" i="1"/>
  <c r="T206" i="2" s="1"/>
  <c r="T212" i="1"/>
  <c r="T207" i="2" s="1"/>
  <c r="T219" i="1"/>
  <c r="U214" i="2" s="1"/>
  <c r="T221" i="1"/>
  <c r="U216" i="2" s="1"/>
  <c r="T222" i="1"/>
  <c r="U217" i="2" s="1"/>
  <c r="T223" i="1"/>
  <c r="U218" i="2" s="1"/>
  <c r="T225" i="1"/>
  <c r="U220" i="2" s="1"/>
  <c r="T232" i="1"/>
  <c r="U227" i="2" s="1"/>
  <c r="T234" i="1"/>
  <c r="U229" i="2" s="1"/>
  <c r="S177" i="1"/>
  <c r="S172" i="2" s="1"/>
  <c r="S140" i="2"/>
  <c r="S136" i="2"/>
  <c r="S134" i="2"/>
  <c r="S6" i="2"/>
  <c r="S62" i="2" s="1"/>
  <c r="S73" i="2" s="1"/>
  <c r="S94" i="2" s="1"/>
  <c r="S108" i="2" s="1"/>
  <c r="S131" i="2" s="1"/>
  <c r="S146" i="2" s="1"/>
  <c r="S202" i="2" s="1"/>
  <c r="S213" i="2" s="1"/>
  <c r="S32" i="2"/>
  <c r="S125" i="2"/>
  <c r="S123" i="2"/>
  <c r="S120" i="2"/>
  <c r="S119" i="2"/>
  <c r="S118" i="2"/>
  <c r="S117" i="2"/>
  <c r="S116" i="2"/>
  <c r="S113" i="2"/>
  <c r="S112" i="2"/>
  <c r="S111" i="2"/>
  <c r="S109" i="2"/>
  <c r="S105" i="2"/>
  <c r="S104" i="2"/>
  <c r="S103" i="2"/>
  <c r="S102" i="2"/>
  <c r="S101" i="2"/>
  <c r="S100" i="2"/>
  <c r="S99" i="2"/>
  <c r="S98" i="2"/>
  <c r="S97" i="2"/>
  <c r="S96" i="2"/>
  <c r="S95" i="2"/>
  <c r="S89" i="2"/>
  <c r="S87" i="2"/>
  <c r="S80" i="2"/>
  <c r="S78" i="2"/>
  <c r="S77" i="2"/>
  <c r="S76" i="2"/>
  <c r="S74" i="2"/>
  <c r="S67" i="2"/>
  <c r="S66" i="2"/>
  <c r="S64" i="2"/>
  <c r="S63" i="2"/>
  <c r="S45" i="2"/>
  <c r="S40" i="2"/>
  <c r="S35" i="2"/>
  <c r="S31" i="2"/>
  <c r="S30" i="2"/>
  <c r="S28" i="2"/>
  <c r="S27" i="2"/>
  <c r="S26" i="2"/>
  <c r="S25" i="2"/>
  <c r="S18" i="2"/>
  <c r="S17" i="2"/>
  <c r="S16" i="2"/>
  <c r="S12" i="2"/>
  <c r="S11" i="2"/>
  <c r="S8" i="2"/>
  <c r="S7" i="2"/>
  <c r="Z211" i="2" l="1"/>
  <c r="Y211" i="2"/>
  <c r="T69" i="2"/>
  <c r="U219" i="2"/>
  <c r="U228" i="2" s="1"/>
  <c r="T172" i="2"/>
  <c r="T168" i="1"/>
  <c r="T208" i="2"/>
  <c r="S79" i="2"/>
  <c r="S88" i="2" s="1"/>
  <c r="T210" i="1"/>
  <c r="T203" i="2"/>
  <c r="T205" i="2" s="1"/>
  <c r="T155" i="1"/>
  <c r="T169" i="1" s="1"/>
  <c r="T179" i="1" s="1"/>
  <c r="T183" i="1" s="1"/>
  <c r="T186" i="1" s="1"/>
  <c r="T124" i="2"/>
  <c r="T220" i="1"/>
  <c r="U215" i="2" s="1"/>
  <c r="T174" i="1"/>
  <c r="T24" i="1"/>
  <c r="T34" i="1" s="1"/>
  <c r="T47" i="1" s="1"/>
  <c r="T192" i="1" s="1"/>
  <c r="T124" i="1"/>
  <c r="T224" i="1"/>
  <c r="T233" i="1" s="1"/>
  <c r="T213" i="1"/>
  <c r="T69" i="1"/>
  <c r="S106" i="2"/>
  <c r="S65" i="2"/>
  <c r="S29" i="2"/>
  <c r="S110" i="2"/>
  <c r="S10" i="2"/>
  <c r="S68" i="2"/>
  <c r="S115" i="2"/>
  <c r="S75" i="2"/>
  <c r="T214" i="1" l="1"/>
  <c r="T209" i="2"/>
  <c r="S124" i="2"/>
  <c r="S69" i="2"/>
  <c r="T38" i="1"/>
  <c r="T41" i="1" s="1"/>
  <c r="T189" i="1"/>
  <c r="T191" i="1" s="1"/>
  <c r="T48" i="1"/>
  <c r="S15" i="1"/>
  <c r="S23" i="1" s="1"/>
  <c r="N12" i="2"/>
  <c r="S6" i="1"/>
  <c r="S62" i="1" s="1"/>
  <c r="S73" i="1" s="1"/>
  <c r="S94" i="1" s="1"/>
  <c r="S108" i="1" s="1"/>
  <c r="S143" i="1" s="1"/>
  <c r="S151" i="1" s="1"/>
  <c r="S207" i="1" s="1"/>
  <c r="S218" i="1" s="1"/>
  <c r="S234" i="1"/>
  <c r="S232" i="1"/>
  <c r="S225" i="1"/>
  <c r="S223" i="1"/>
  <c r="S222" i="1"/>
  <c r="S221" i="1"/>
  <c r="S219" i="1"/>
  <c r="S212" i="1"/>
  <c r="S207" i="2" s="1"/>
  <c r="S211" i="1"/>
  <c r="S206" i="2" s="1"/>
  <c r="S209" i="1"/>
  <c r="S204" i="2" s="1"/>
  <c r="S208" i="1"/>
  <c r="S203" i="2" s="1"/>
  <c r="S190" i="1"/>
  <c r="S185" i="1"/>
  <c r="S180" i="1"/>
  <c r="S176" i="1"/>
  <c r="S175" i="1"/>
  <c r="S173" i="1"/>
  <c r="S172" i="1"/>
  <c r="S171" i="1"/>
  <c r="S170" i="1"/>
  <c r="S163" i="1"/>
  <c r="S162" i="1"/>
  <c r="S158" i="1"/>
  <c r="S157" i="1"/>
  <c r="S156" i="1"/>
  <c r="S153" i="1"/>
  <c r="S152" i="1"/>
  <c r="S115" i="1"/>
  <c r="S110" i="1"/>
  <c r="S106" i="1"/>
  <c r="S79" i="1"/>
  <c r="S88" i="1" s="1"/>
  <c r="S75" i="1"/>
  <c r="S68" i="1"/>
  <c r="S65" i="1"/>
  <c r="S29" i="1"/>
  <c r="S161" i="1"/>
  <c r="S10" i="1"/>
  <c r="U48" i="2" l="1"/>
  <c r="S160" i="1"/>
  <c r="S155" i="2" s="1"/>
  <c r="U184" i="2"/>
  <c r="U186" i="2" s="1"/>
  <c r="S24" i="1"/>
  <c r="S34" i="1" s="1"/>
  <c r="S47" i="1" s="1"/>
  <c r="S208" i="2"/>
  <c r="S156" i="2"/>
  <c r="T156" i="2"/>
  <c r="S158" i="2"/>
  <c r="T158" i="2"/>
  <c r="S217" i="2"/>
  <c r="T217" i="2"/>
  <c r="S147" i="2"/>
  <c r="T147" i="2"/>
  <c r="S218" i="2"/>
  <c r="T218" i="2"/>
  <c r="S148" i="2"/>
  <c r="T148" i="2"/>
  <c r="S167" i="2"/>
  <c r="T167" i="2"/>
  <c r="S205" i="2"/>
  <c r="S220" i="2"/>
  <c r="T220" i="2"/>
  <c r="S152" i="2"/>
  <c r="T152" i="2"/>
  <c r="S170" i="2"/>
  <c r="T170" i="2"/>
  <c r="S229" i="2"/>
  <c r="T229" i="2"/>
  <c r="S171" i="2"/>
  <c r="T171" i="2"/>
  <c r="S157" i="2"/>
  <c r="T157" i="2"/>
  <c r="S175" i="2"/>
  <c r="T175" i="2"/>
  <c r="S214" i="2"/>
  <c r="T214" i="2"/>
  <c r="S180" i="2"/>
  <c r="T180" i="2"/>
  <c r="S216" i="2"/>
  <c r="T216" i="2"/>
  <c r="S165" i="2"/>
  <c r="T165" i="2"/>
  <c r="T15" i="2"/>
  <c r="T23" i="2" s="1"/>
  <c r="S15" i="2"/>
  <c r="S166" i="2"/>
  <c r="T166" i="2"/>
  <c r="S151" i="2"/>
  <c r="T151" i="2"/>
  <c r="S168" i="2"/>
  <c r="T168" i="2"/>
  <c r="S227" i="2"/>
  <c r="T227" i="2"/>
  <c r="T44" i="1"/>
  <c r="T46" i="1" s="1"/>
  <c r="T185" i="2"/>
  <c r="S185" i="2"/>
  <c r="T193" i="1"/>
  <c r="S210" i="1"/>
  <c r="S69" i="1"/>
  <c r="S124" i="1"/>
  <c r="S224" i="1"/>
  <c r="S233" i="1" s="1"/>
  <c r="S213" i="1"/>
  <c r="S174" i="1"/>
  <c r="S155" i="1"/>
  <c r="S220" i="1"/>
  <c r="S192" i="1" l="1"/>
  <c r="S168" i="1"/>
  <c r="S169" i="1"/>
  <c r="S179" i="1" s="1"/>
  <c r="S183" i="1" s="1"/>
  <c r="S214" i="1"/>
  <c r="T155" i="2"/>
  <c r="T163" i="2" s="1"/>
  <c r="S209" i="2"/>
  <c r="S38" i="1"/>
  <c r="T219" i="2"/>
  <c r="T228" i="2" s="1"/>
  <c r="S150" i="2"/>
  <c r="S164" i="2" s="1"/>
  <c r="T169" i="2"/>
  <c r="S215" i="2"/>
  <c r="T215" i="2"/>
  <c r="S47" i="2"/>
  <c r="S59" i="2" s="1"/>
  <c r="T47" i="2"/>
  <c r="S48" i="1"/>
  <c r="S219" i="2"/>
  <c r="S228" i="2" s="1"/>
  <c r="S169" i="2"/>
  <c r="T150" i="2"/>
  <c r="S23" i="2"/>
  <c r="S24" i="2"/>
  <c r="S34" i="2" s="1"/>
  <c r="S38" i="2" s="1"/>
  <c r="T24" i="2"/>
  <c r="T34" i="2" s="1"/>
  <c r="T38" i="2" s="1"/>
  <c r="S163" i="2"/>
  <c r="Q74" i="2"/>
  <c r="Q76" i="2"/>
  <c r="Q77" i="2"/>
  <c r="Q78" i="2"/>
  <c r="Q80" i="2"/>
  <c r="Q87" i="2"/>
  <c r="Q89" i="2"/>
  <c r="Q63" i="2"/>
  <c r="Q64" i="2"/>
  <c r="Q66" i="2"/>
  <c r="Q67" i="2"/>
  <c r="Q7" i="2"/>
  <c r="Q8" i="2"/>
  <c r="Q11" i="2"/>
  <c r="Q12" i="2"/>
  <c r="Q16" i="2"/>
  <c r="Q17" i="2"/>
  <c r="Q18" i="2"/>
  <c r="Q25" i="2"/>
  <c r="Q26" i="2"/>
  <c r="Q27" i="2"/>
  <c r="Q28" i="2"/>
  <c r="Q30" i="2"/>
  <c r="Q31" i="2"/>
  <c r="Q32" i="2"/>
  <c r="Q35" i="2"/>
  <c r="Q40" i="2"/>
  <c r="Q234" i="1"/>
  <c r="Q232" i="1"/>
  <c r="Q225" i="1"/>
  <c r="Q223" i="1"/>
  <c r="Q222" i="1"/>
  <c r="Q221" i="1"/>
  <c r="Q219" i="1"/>
  <c r="Q208" i="1"/>
  <c r="Q203" i="2" s="1"/>
  <c r="Q209" i="1"/>
  <c r="Q211" i="1"/>
  <c r="Q212" i="1"/>
  <c r="Q207" i="2" s="1"/>
  <c r="Q152" i="1"/>
  <c r="Q153" i="1"/>
  <c r="Q156" i="1"/>
  <c r="Q157" i="1"/>
  <c r="Q158" i="1"/>
  <c r="Q160" i="1"/>
  <c r="Q161" i="1"/>
  <c r="Q162" i="1"/>
  <c r="Q163" i="1"/>
  <c r="Q170" i="1"/>
  <c r="Q171" i="1"/>
  <c r="Q172" i="1"/>
  <c r="Q173" i="1"/>
  <c r="Q175" i="1"/>
  <c r="Q176" i="1"/>
  <c r="Q177" i="1"/>
  <c r="Q180" i="1"/>
  <c r="Q185" i="1"/>
  <c r="Q190" i="1"/>
  <c r="Q79" i="1"/>
  <c r="Q88" i="1" s="1"/>
  <c r="Q75" i="1"/>
  <c r="Q68" i="1"/>
  <c r="Q65" i="1"/>
  <c r="Q29" i="1"/>
  <c r="Q23" i="1"/>
  <c r="Q10" i="1"/>
  <c r="Q24" i="1" s="1"/>
  <c r="Q34" i="1" s="1"/>
  <c r="Q47" i="1" s="1"/>
  <c r="L123" i="1"/>
  <c r="Q109" i="2"/>
  <c r="Q111" i="2"/>
  <c r="Q112" i="2"/>
  <c r="Q113" i="2"/>
  <c r="Q116" i="2"/>
  <c r="Q117" i="2"/>
  <c r="Q118" i="2"/>
  <c r="Q119" i="2"/>
  <c r="Q120" i="2"/>
  <c r="Q123" i="2"/>
  <c r="Q125" i="2"/>
  <c r="Q115" i="1"/>
  <c r="Q110" i="1"/>
  <c r="Q192" i="1" l="1"/>
  <c r="T59" i="2"/>
  <c r="X71" i="2" s="1"/>
  <c r="T164" i="2"/>
  <c r="T174" i="2" s="1"/>
  <c r="T178" i="2" s="1"/>
  <c r="S48" i="2"/>
  <c r="Q210" i="1"/>
  <c r="S174" i="2"/>
  <c r="S178" i="2" s="1"/>
  <c r="S41" i="1"/>
  <c r="S44" i="1"/>
  <c r="S46" i="1" s="1"/>
  <c r="T48" i="2"/>
  <c r="S189" i="1"/>
  <c r="S191" i="1" s="1"/>
  <c r="S186" i="1"/>
  <c r="S44" i="2"/>
  <c r="S46" i="2" s="1"/>
  <c r="S41" i="2"/>
  <c r="S187" i="2"/>
  <c r="S199" i="2" s="1"/>
  <c r="T187" i="2"/>
  <c r="S193" i="1"/>
  <c r="Q213" i="1"/>
  <c r="T44" i="2"/>
  <c r="T46" i="2" s="1"/>
  <c r="T41" i="2"/>
  <c r="Q168" i="1"/>
  <c r="Q38" i="1"/>
  <c r="Q41" i="1" s="1"/>
  <c r="Q75" i="2"/>
  <c r="Q68" i="2"/>
  <c r="Q79" i="2"/>
  <c r="Q88" i="2" s="1"/>
  <c r="Q29" i="2"/>
  <c r="Q115" i="2"/>
  <c r="Q174" i="1"/>
  <c r="Q204" i="2"/>
  <c r="Q205" i="2" s="1"/>
  <c r="Q124" i="1"/>
  <c r="Q65" i="2"/>
  <c r="Q206" i="2"/>
  <c r="Q208" i="2" s="1"/>
  <c r="Q110" i="2"/>
  <c r="Q155" i="1"/>
  <c r="Q169" i="1" s="1"/>
  <c r="Q179" i="1" s="1"/>
  <c r="Q183" i="1" s="1"/>
  <c r="Q186" i="1" s="1"/>
  <c r="Q10" i="2"/>
  <c r="Q224" i="1"/>
  <c r="Q233" i="1" s="1"/>
  <c r="Q220" i="1"/>
  <c r="Q69" i="1"/>
  <c r="Q71" i="1" s="1"/>
  <c r="Q95" i="2"/>
  <c r="Q96" i="2"/>
  <c r="Q97" i="2"/>
  <c r="Q98" i="2"/>
  <c r="Q99" i="2"/>
  <c r="Q100" i="2"/>
  <c r="Q101" i="2"/>
  <c r="Q102" i="2"/>
  <c r="Q103" i="2"/>
  <c r="Q104" i="2"/>
  <c r="Q105" i="2"/>
  <c r="Q106" i="1"/>
  <c r="V71" i="2" l="1"/>
  <c r="T199" i="2"/>
  <c r="X211" i="2" s="1"/>
  <c r="T181" i="2"/>
  <c r="T184" i="2"/>
  <c r="T186" i="2" s="1"/>
  <c r="S188" i="2"/>
  <c r="Q214" i="1"/>
  <c r="S181" i="2"/>
  <c r="S184" i="2"/>
  <c r="S186" i="2" s="1"/>
  <c r="Q189" i="1"/>
  <c r="Q191" i="1" s="1"/>
  <c r="Q124" i="2"/>
  <c r="T188" i="2"/>
  <c r="Q44" i="1"/>
  <c r="Q46" i="1" s="1"/>
  <c r="Q48" i="1"/>
  <c r="Q69" i="2"/>
  <c r="Q106" i="2"/>
  <c r="Q209" i="2"/>
  <c r="P45" i="1"/>
  <c r="Q45" i="2" s="1"/>
  <c r="P109" i="2"/>
  <c r="P111" i="2"/>
  <c r="P112" i="2"/>
  <c r="P113" i="2"/>
  <c r="P116" i="2"/>
  <c r="P117" i="2"/>
  <c r="P118" i="2"/>
  <c r="P119" i="2"/>
  <c r="P120" i="2"/>
  <c r="P123" i="2"/>
  <c r="P125" i="2"/>
  <c r="P32" i="2"/>
  <c r="P15" i="1"/>
  <c r="Q15" i="2" s="1"/>
  <c r="Q23" i="2" s="1"/>
  <c r="P153" i="1"/>
  <c r="Q148" i="2" s="1"/>
  <c r="V211" i="2" l="1"/>
  <c r="Q193" i="1"/>
  <c r="Q216" i="1"/>
  <c r="Q24" i="2"/>
  <c r="Q34" i="2" s="1"/>
  <c r="Q38" i="2" s="1"/>
  <c r="Q41" i="2" s="1"/>
  <c r="P110" i="2"/>
  <c r="P115" i="2"/>
  <c r="P115" i="1"/>
  <c r="P110" i="1"/>
  <c r="P124" i="2" l="1"/>
  <c r="Q44" i="2"/>
  <c r="Q46" i="2" s="1"/>
  <c r="P124" i="1"/>
  <c r="P74" i="2"/>
  <c r="P76" i="2"/>
  <c r="P77" i="2"/>
  <c r="P78" i="2"/>
  <c r="P80" i="2"/>
  <c r="P87" i="2"/>
  <c r="P89" i="2"/>
  <c r="P63" i="2"/>
  <c r="P64" i="2"/>
  <c r="P66" i="2"/>
  <c r="P67" i="2"/>
  <c r="P65" i="2" l="1"/>
  <c r="P75" i="2"/>
  <c r="P68" i="2"/>
  <c r="P79" i="2"/>
  <c r="P88" i="2" s="1"/>
  <c r="P69" i="2" l="1"/>
  <c r="P7" i="2"/>
  <c r="P8" i="2"/>
  <c r="P11" i="2"/>
  <c r="P12" i="2"/>
  <c r="P16" i="2"/>
  <c r="P17" i="2"/>
  <c r="P18" i="2"/>
  <c r="P25" i="2"/>
  <c r="P26" i="2"/>
  <c r="P27" i="2"/>
  <c r="P28" i="2"/>
  <c r="P30" i="2"/>
  <c r="P31" i="2"/>
  <c r="P35" i="2"/>
  <c r="P40" i="2"/>
  <c r="P177" i="1"/>
  <c r="P219" i="1"/>
  <c r="Q214" i="2" s="1"/>
  <c r="P221" i="1"/>
  <c r="Q216" i="2" s="1"/>
  <c r="P222" i="1"/>
  <c r="Q217" i="2" s="1"/>
  <c r="P223" i="1"/>
  <c r="Q218" i="2" s="1"/>
  <c r="P225" i="1"/>
  <c r="Q220" i="2" s="1"/>
  <c r="P232" i="1"/>
  <c r="Q227" i="2" s="1"/>
  <c r="P234" i="1"/>
  <c r="Q229" i="2" s="1"/>
  <c r="P208" i="1"/>
  <c r="P209" i="1"/>
  <c r="P204" i="2" s="1"/>
  <c r="P211" i="1"/>
  <c r="P206" i="2" s="1"/>
  <c r="P212" i="1"/>
  <c r="P207" i="2" s="1"/>
  <c r="P152" i="1"/>
  <c r="P156" i="1"/>
  <c r="Q151" i="2" s="1"/>
  <c r="P157" i="1"/>
  <c r="Q152" i="2" s="1"/>
  <c r="P158" i="1"/>
  <c r="P160" i="1"/>
  <c r="Q155" i="2" s="1"/>
  <c r="P161" i="1"/>
  <c r="Q156" i="2" s="1"/>
  <c r="P162" i="1"/>
  <c r="Q157" i="2" s="1"/>
  <c r="P163" i="1"/>
  <c r="Q158" i="2" s="1"/>
  <c r="P170" i="1"/>
  <c r="Q165" i="2" s="1"/>
  <c r="P171" i="1"/>
  <c r="Q166" i="2" s="1"/>
  <c r="P172" i="1"/>
  <c r="Q167" i="2" s="1"/>
  <c r="P173" i="1"/>
  <c r="Q168" i="2" s="1"/>
  <c r="P175" i="1"/>
  <c r="Q170" i="2" s="1"/>
  <c r="P176" i="1"/>
  <c r="Q171" i="2" s="1"/>
  <c r="P180" i="1"/>
  <c r="Q175" i="2" s="1"/>
  <c r="P185" i="1"/>
  <c r="Q180" i="2" s="1"/>
  <c r="P190" i="1"/>
  <c r="Q185" i="2" s="1"/>
  <c r="P79" i="1"/>
  <c r="P88" i="1" s="1"/>
  <c r="P75" i="1"/>
  <c r="P68" i="1"/>
  <c r="P65" i="1"/>
  <c r="P29" i="1"/>
  <c r="P23" i="1"/>
  <c r="P10" i="1"/>
  <c r="P24" i="1" s="1"/>
  <c r="P34" i="1" s="1"/>
  <c r="P47" i="1" l="1"/>
  <c r="P213" i="1"/>
  <c r="P10" i="2"/>
  <c r="P155" i="1"/>
  <c r="P169" i="1" s="1"/>
  <c r="P179" i="1" s="1"/>
  <c r="Q147" i="2"/>
  <c r="Q150" i="2" s="1"/>
  <c r="Q164" i="2" s="1"/>
  <c r="P69" i="1"/>
  <c r="Q219" i="2"/>
  <c r="Q228" i="2" s="1"/>
  <c r="Q163" i="2"/>
  <c r="Q169" i="2"/>
  <c r="P172" i="2"/>
  <c r="Q172" i="2"/>
  <c r="P208" i="2"/>
  <c r="P29" i="2"/>
  <c r="P210" i="1"/>
  <c r="P203" i="2"/>
  <c r="P205" i="2" s="1"/>
  <c r="P220" i="1"/>
  <c r="Q215" i="2" s="1"/>
  <c r="P38" i="1"/>
  <c r="P41" i="1" s="1"/>
  <c r="P174" i="1"/>
  <c r="P168" i="1"/>
  <c r="P224" i="1"/>
  <c r="P233" i="1" s="1"/>
  <c r="P95" i="2"/>
  <c r="P96" i="2"/>
  <c r="P97" i="2"/>
  <c r="P98" i="2"/>
  <c r="P99" i="2"/>
  <c r="P100" i="2"/>
  <c r="P101" i="2"/>
  <c r="P102" i="2"/>
  <c r="P103" i="2"/>
  <c r="P104" i="2"/>
  <c r="P105" i="2"/>
  <c r="P106" i="1"/>
  <c r="J225" i="1"/>
  <c r="P214" i="1" l="1"/>
  <c r="P48" i="1"/>
  <c r="P192" i="1"/>
  <c r="Q47" i="2"/>
  <c r="P209" i="2"/>
  <c r="Q174" i="2"/>
  <c r="Q178" i="2" s="1"/>
  <c r="Q184" i="2" s="1"/>
  <c r="Q186" i="2" s="1"/>
  <c r="P183" i="1"/>
  <c r="P189" i="1" s="1"/>
  <c r="P191" i="1" s="1"/>
  <c r="P44" i="1"/>
  <c r="P46" i="1" s="1"/>
  <c r="P106" i="2"/>
  <c r="O234" i="1"/>
  <c r="P229" i="2" s="1"/>
  <c r="O125" i="2"/>
  <c r="O123" i="2"/>
  <c r="O120" i="2"/>
  <c r="O119" i="2"/>
  <c r="O118" i="2"/>
  <c r="O117" i="2"/>
  <c r="O116" i="2"/>
  <c r="O113" i="2"/>
  <c r="O112" i="2"/>
  <c r="O111" i="2"/>
  <c r="O109" i="2"/>
  <c r="O89" i="2"/>
  <c r="O87" i="2"/>
  <c r="O80" i="2"/>
  <c r="O78" i="2"/>
  <c r="O77" i="2"/>
  <c r="O76" i="2"/>
  <c r="O74" i="2"/>
  <c r="O67" i="2"/>
  <c r="O66" i="2"/>
  <c r="O64" i="2"/>
  <c r="O63" i="2"/>
  <c r="Q187" i="2" l="1"/>
  <c r="Q199" i="2" s="1"/>
  <c r="U211" i="2" s="1"/>
  <c r="P193" i="1"/>
  <c r="Q59" i="2"/>
  <c r="U71" i="2" s="1"/>
  <c r="Q48" i="2"/>
  <c r="Q181" i="2"/>
  <c r="P186" i="1"/>
  <c r="O65" i="2"/>
  <c r="O68" i="2"/>
  <c r="O110" i="2"/>
  <c r="O115" i="2"/>
  <c r="O75" i="2"/>
  <c r="O79" i="2"/>
  <c r="O88" i="2" s="1"/>
  <c r="Q188" i="2" l="1"/>
  <c r="O69" i="2"/>
  <c r="O124" i="2"/>
  <c r="O40" i="2"/>
  <c r="O35" i="2"/>
  <c r="O31" i="2"/>
  <c r="O30" i="2"/>
  <c r="O28" i="2"/>
  <c r="O27" i="2"/>
  <c r="O26" i="2"/>
  <c r="O25" i="2"/>
  <c r="O18" i="2"/>
  <c r="O17" i="2"/>
  <c r="O12" i="2"/>
  <c r="O11" i="2"/>
  <c r="O8" i="2"/>
  <c r="O7" i="2"/>
  <c r="O219" i="1"/>
  <c r="P214" i="2" s="1"/>
  <c r="O221" i="1"/>
  <c r="P216" i="2" s="1"/>
  <c r="O222" i="1"/>
  <c r="P217" i="2" s="1"/>
  <c r="O223" i="1"/>
  <c r="P218" i="2" s="1"/>
  <c r="O225" i="1"/>
  <c r="P220" i="2" s="1"/>
  <c r="O232" i="1"/>
  <c r="P227" i="2" s="1"/>
  <c r="O208" i="1"/>
  <c r="O203" i="2" s="1"/>
  <c r="O209" i="1"/>
  <c r="O211" i="1"/>
  <c r="O206" i="2" s="1"/>
  <c r="O212" i="1"/>
  <c r="O207" i="2" s="1"/>
  <c r="O152" i="1"/>
  <c r="P147" i="2" s="1"/>
  <c r="O153" i="1"/>
  <c r="P148" i="2" s="1"/>
  <c r="O156" i="1"/>
  <c r="P151" i="2" s="1"/>
  <c r="O157" i="1"/>
  <c r="P152" i="2" s="1"/>
  <c r="O158" i="1"/>
  <c r="O161" i="1"/>
  <c r="P156" i="2" s="1"/>
  <c r="O162" i="1"/>
  <c r="P157" i="2" s="1"/>
  <c r="O163" i="1"/>
  <c r="P158" i="2" s="1"/>
  <c r="O170" i="1"/>
  <c r="P165" i="2" s="1"/>
  <c r="O171" i="1"/>
  <c r="P166" i="2" s="1"/>
  <c r="O172" i="1"/>
  <c r="P167" i="2" s="1"/>
  <c r="O173" i="1"/>
  <c r="P168" i="2" s="1"/>
  <c r="O175" i="1"/>
  <c r="P170" i="2" s="1"/>
  <c r="O176" i="1"/>
  <c r="P171" i="2" s="1"/>
  <c r="O180" i="1"/>
  <c r="P175" i="2" s="1"/>
  <c r="O185" i="1"/>
  <c r="P180" i="2" s="1"/>
  <c r="O45" i="1"/>
  <c r="O15" i="1"/>
  <c r="O23" i="1" s="1"/>
  <c r="O115" i="1"/>
  <c r="O110" i="1"/>
  <c r="O79" i="1"/>
  <c r="O88" i="1" s="1"/>
  <c r="O75" i="1"/>
  <c r="O68" i="1"/>
  <c r="O65" i="1"/>
  <c r="O29" i="1"/>
  <c r="O10" i="1"/>
  <c r="O213" i="1" l="1"/>
  <c r="P169" i="2"/>
  <c r="O190" i="1"/>
  <c r="P185" i="2" s="1"/>
  <c r="P45" i="2"/>
  <c r="P219" i="2"/>
  <c r="P228" i="2" s="1"/>
  <c r="O160" i="1"/>
  <c r="P155" i="2" s="1"/>
  <c r="P163" i="2" s="1"/>
  <c r="P15" i="2"/>
  <c r="P150" i="2"/>
  <c r="O208" i="2"/>
  <c r="O10" i="2"/>
  <c r="O155" i="1"/>
  <c r="O45" i="2"/>
  <c r="O174" i="1"/>
  <c r="O210" i="1"/>
  <c r="O204" i="2"/>
  <c r="O205" i="2" s="1"/>
  <c r="O29" i="2"/>
  <c r="O224" i="1"/>
  <c r="O233" i="1" s="1"/>
  <c r="O220" i="1"/>
  <c r="P215" i="2" s="1"/>
  <c r="O69" i="1"/>
  <c r="O24" i="1"/>
  <c r="O34" i="1" s="1"/>
  <c r="O47" i="1" s="1"/>
  <c r="O124" i="1"/>
  <c r="O106" i="1"/>
  <c r="O105" i="2"/>
  <c r="O104" i="2"/>
  <c r="O103" i="2"/>
  <c r="O102" i="2"/>
  <c r="O101" i="2"/>
  <c r="O100" i="2"/>
  <c r="O99" i="2"/>
  <c r="O98" i="2"/>
  <c r="O97" i="2"/>
  <c r="O96" i="2"/>
  <c r="O95" i="2"/>
  <c r="O214" i="1" l="1"/>
  <c r="O192" i="1"/>
  <c r="T216" i="1" s="1"/>
  <c r="T71" i="1"/>
  <c r="O38" i="1"/>
  <c r="O44" i="1" s="1"/>
  <c r="O46" i="1" s="1"/>
  <c r="P164" i="2"/>
  <c r="P174" i="2" s="1"/>
  <c r="P178" i="2" s="1"/>
  <c r="P181" i="2" s="1"/>
  <c r="O209" i="2"/>
  <c r="O169" i="1"/>
  <c r="O179" i="1" s="1"/>
  <c r="O183" i="1" s="1"/>
  <c r="O189" i="1" s="1"/>
  <c r="O191" i="1" s="1"/>
  <c r="P24" i="2"/>
  <c r="P34" i="2" s="1"/>
  <c r="P38" i="2" s="1"/>
  <c r="P23" i="2"/>
  <c r="O168" i="1"/>
  <c r="O106" i="2"/>
  <c r="O41" i="1" l="1"/>
  <c r="P47" i="2"/>
  <c r="O48" i="1"/>
  <c r="P184" i="2"/>
  <c r="P186" i="2" s="1"/>
  <c r="O186" i="1"/>
  <c r="P41" i="2"/>
  <c r="P44" i="2"/>
  <c r="P46" i="2" s="1"/>
  <c r="N125" i="2"/>
  <c r="N123" i="2"/>
  <c r="N120" i="2"/>
  <c r="N119" i="2"/>
  <c r="N118" i="2"/>
  <c r="N117" i="2"/>
  <c r="N116" i="2"/>
  <c r="N113" i="2"/>
  <c r="N112" i="2"/>
  <c r="N111" i="2"/>
  <c r="N109" i="2"/>
  <c r="N105" i="2"/>
  <c r="N104" i="2"/>
  <c r="N103" i="2"/>
  <c r="N102" i="2"/>
  <c r="N101" i="2"/>
  <c r="N100" i="2"/>
  <c r="N99" i="2"/>
  <c r="N98" i="2"/>
  <c r="N97" i="2"/>
  <c r="N96" i="2"/>
  <c r="N95" i="2"/>
  <c r="N89" i="2"/>
  <c r="N87" i="2"/>
  <c r="N80" i="2"/>
  <c r="N78" i="2"/>
  <c r="N77" i="2"/>
  <c r="N76" i="2"/>
  <c r="N74" i="2"/>
  <c r="N67" i="2"/>
  <c r="N66" i="2"/>
  <c r="N64" i="2"/>
  <c r="N63" i="2"/>
  <c r="N45" i="2"/>
  <c r="N40" i="2"/>
  <c r="N35" i="2"/>
  <c r="N31" i="2"/>
  <c r="N30" i="2"/>
  <c r="N28" i="2"/>
  <c r="N27" i="2"/>
  <c r="N26" i="2"/>
  <c r="N25" i="2"/>
  <c r="N18" i="2"/>
  <c r="N17" i="2"/>
  <c r="N11" i="2"/>
  <c r="N8" i="2"/>
  <c r="N7" i="2"/>
  <c r="N234" i="1"/>
  <c r="O229" i="2" s="1"/>
  <c r="N232" i="1"/>
  <c r="N225" i="1"/>
  <c r="O220" i="2" s="1"/>
  <c r="N223" i="1"/>
  <c r="N222" i="1"/>
  <c r="O217" i="2" s="1"/>
  <c r="N221" i="1"/>
  <c r="N219" i="1"/>
  <c r="O214" i="2" s="1"/>
  <c r="N212" i="1"/>
  <c r="N207" i="2" s="1"/>
  <c r="N211" i="1"/>
  <c r="N209" i="1"/>
  <c r="N204" i="2" s="1"/>
  <c r="N208" i="1"/>
  <c r="N190" i="1"/>
  <c r="N185" i="1"/>
  <c r="O180" i="2" s="1"/>
  <c r="N180" i="1"/>
  <c r="N176" i="1"/>
  <c r="N175" i="1"/>
  <c r="N173" i="1"/>
  <c r="N172" i="1"/>
  <c r="O167" i="2" s="1"/>
  <c r="N171" i="1"/>
  <c r="O166" i="2" s="1"/>
  <c r="N170" i="1"/>
  <c r="O165" i="2" s="1"/>
  <c r="N163" i="1"/>
  <c r="O158" i="2" s="1"/>
  <c r="N162" i="1"/>
  <c r="O157" i="2" s="1"/>
  <c r="N158" i="1"/>
  <c r="N157" i="1"/>
  <c r="O152" i="2" s="1"/>
  <c r="N156" i="1"/>
  <c r="O151" i="2" s="1"/>
  <c r="N153" i="1"/>
  <c r="O148" i="2" s="1"/>
  <c r="N152" i="1"/>
  <c r="O147" i="2" s="1"/>
  <c r="T71" i="2" l="1"/>
  <c r="P59" i="2"/>
  <c r="N213" i="1"/>
  <c r="P187" i="2"/>
  <c r="O193" i="1"/>
  <c r="P48" i="2"/>
  <c r="N65" i="2"/>
  <c r="N158" i="2"/>
  <c r="N68" i="2"/>
  <c r="N115" i="2"/>
  <c r="N148" i="2"/>
  <c r="N165" i="2"/>
  <c r="N147" i="2"/>
  <c r="N166" i="2"/>
  <c r="O150" i="2"/>
  <c r="N110" i="2"/>
  <c r="N227" i="2"/>
  <c r="O227" i="2"/>
  <c r="N171" i="2"/>
  <c r="O171" i="2"/>
  <c r="N175" i="2"/>
  <c r="O175" i="2"/>
  <c r="N167" i="2"/>
  <c r="N170" i="2"/>
  <c r="O170" i="2"/>
  <c r="N216" i="2"/>
  <c r="O216" i="2"/>
  <c r="N185" i="2"/>
  <c r="O185" i="2"/>
  <c r="N218" i="2"/>
  <c r="O218" i="2"/>
  <c r="N151" i="2"/>
  <c r="N220" i="2"/>
  <c r="N168" i="2"/>
  <c r="O168" i="2"/>
  <c r="O169" i="2" s="1"/>
  <c r="N180" i="2"/>
  <c r="N217" i="2"/>
  <c r="N210" i="1"/>
  <c r="N152" i="2"/>
  <c r="N229" i="2"/>
  <c r="N174" i="1"/>
  <c r="N203" i="2"/>
  <c r="N205" i="2" s="1"/>
  <c r="N206" i="2"/>
  <c r="N208" i="2" s="1"/>
  <c r="N155" i="1"/>
  <c r="N29" i="2"/>
  <c r="N157" i="2"/>
  <c r="N224" i="1"/>
  <c r="N233" i="1" s="1"/>
  <c r="N220" i="1"/>
  <c r="N214" i="2"/>
  <c r="N106" i="2"/>
  <c r="N75" i="2"/>
  <c r="N79" i="2"/>
  <c r="N88" i="2" s="1"/>
  <c r="N10" i="2"/>
  <c r="N106" i="1"/>
  <c r="T211" i="2" l="1"/>
  <c r="P199" i="2"/>
  <c r="N214" i="1"/>
  <c r="P188" i="2"/>
  <c r="N69" i="2"/>
  <c r="N124" i="2"/>
  <c r="N150" i="2"/>
  <c r="N219" i="2"/>
  <c r="N228" i="2" s="1"/>
  <c r="N169" i="2"/>
  <c r="O219" i="2"/>
  <c r="O228" i="2" s="1"/>
  <c r="N215" i="2"/>
  <c r="O215" i="2"/>
  <c r="N209" i="2"/>
  <c r="N115" i="1" l="1"/>
  <c r="N110" i="1"/>
  <c r="N79" i="1"/>
  <c r="N88" i="1" s="1"/>
  <c r="N75" i="1"/>
  <c r="N68" i="1"/>
  <c r="N65" i="1"/>
  <c r="N29" i="1"/>
  <c r="N16" i="1"/>
  <c r="O16" i="2" s="1"/>
  <c r="N15" i="1"/>
  <c r="O15" i="2" s="1"/>
  <c r="N10" i="1"/>
  <c r="H179" i="1"/>
  <c r="L153" i="2"/>
  <c r="L125" i="2"/>
  <c r="L89" i="2"/>
  <c r="L80" i="2"/>
  <c r="L87" i="2"/>
  <c r="L76" i="2"/>
  <c r="L77" i="2"/>
  <c r="L78" i="2"/>
  <c r="L74" i="2"/>
  <c r="L45" i="2"/>
  <c r="L40" i="2"/>
  <c r="L35" i="2"/>
  <c r="L30" i="2"/>
  <c r="L31" i="2"/>
  <c r="L25" i="2"/>
  <c r="L26" i="2"/>
  <c r="L27" i="2"/>
  <c r="L28" i="2"/>
  <c r="L13" i="2"/>
  <c r="L11" i="2"/>
  <c r="L12" i="2"/>
  <c r="L15" i="2"/>
  <c r="L16" i="2"/>
  <c r="L17" i="2"/>
  <c r="L18" i="2"/>
  <c r="L8" i="2"/>
  <c r="N69" i="1" l="1"/>
  <c r="N24" i="1"/>
  <c r="N34" i="1" s="1"/>
  <c r="N47" i="1" s="1"/>
  <c r="O23" i="2"/>
  <c r="O24" i="2"/>
  <c r="O34" i="2" s="1"/>
  <c r="O38" i="2" s="1"/>
  <c r="N124" i="1"/>
  <c r="N160" i="1"/>
  <c r="O155" i="2" s="1"/>
  <c r="N15" i="2"/>
  <c r="N161" i="1"/>
  <c r="N16" i="2"/>
  <c r="N23" i="1"/>
  <c r="L23" i="2"/>
  <c r="N192" i="1" l="1"/>
  <c r="S71" i="1"/>
  <c r="N38" i="1"/>
  <c r="O164" i="2"/>
  <c r="O174" i="2" s="1"/>
  <c r="O178" i="2" s="1"/>
  <c r="O44" i="2"/>
  <c r="O46" i="2" s="1"/>
  <c r="O41" i="2"/>
  <c r="N156" i="2"/>
  <c r="O156" i="2"/>
  <c r="O163" i="2" s="1"/>
  <c r="N23" i="2"/>
  <c r="N24" i="2"/>
  <c r="N34" i="2" s="1"/>
  <c r="N38" i="2" s="1"/>
  <c r="N155" i="2"/>
  <c r="N168" i="1"/>
  <c r="N169" i="1"/>
  <c r="N179" i="1" s="1"/>
  <c r="N183" i="1" s="1"/>
  <c r="D23" i="1"/>
  <c r="E23" i="1"/>
  <c r="F23" i="1"/>
  <c r="G23" i="1"/>
  <c r="I23" i="1"/>
  <c r="J23" i="1"/>
  <c r="K23" i="1"/>
  <c r="L23" i="1"/>
  <c r="S216" i="1" l="1"/>
  <c r="N47" i="2"/>
  <c r="N59" i="2" s="1"/>
  <c r="O47" i="2"/>
  <c r="O59" i="2" s="1"/>
  <c r="N48" i="1"/>
  <c r="N44" i="1"/>
  <c r="N46" i="1" s="1"/>
  <c r="N41" i="1"/>
  <c r="O181" i="2"/>
  <c r="O184" i="2"/>
  <c r="O186" i="2" s="1"/>
  <c r="N44" i="2"/>
  <c r="N46" i="2" s="1"/>
  <c r="N41" i="2"/>
  <c r="N186" i="1"/>
  <c r="N189" i="1"/>
  <c r="N191" i="1" s="1"/>
  <c r="N163" i="2"/>
  <c r="N164" i="2"/>
  <c r="N174" i="2" s="1"/>
  <c r="N178" i="2" s="1"/>
  <c r="L109" i="2"/>
  <c r="L111" i="2"/>
  <c r="L112" i="2"/>
  <c r="L113" i="2"/>
  <c r="L116" i="2"/>
  <c r="L117" i="2"/>
  <c r="L118" i="2"/>
  <c r="L119" i="2"/>
  <c r="L120" i="2"/>
  <c r="L123" i="2"/>
  <c r="L115" i="1"/>
  <c r="L124" i="1" s="1"/>
  <c r="L7" i="2"/>
  <c r="N187" i="2" l="1"/>
  <c r="N199" i="2" s="1"/>
  <c r="N193" i="1"/>
  <c r="O187" i="2"/>
  <c r="O199" i="2" s="1"/>
  <c r="S71" i="2"/>
  <c r="O48" i="2"/>
  <c r="Q71" i="2"/>
  <c r="N48" i="2"/>
  <c r="N184" i="2"/>
  <c r="N186" i="2" s="1"/>
  <c r="N181" i="2"/>
  <c r="L115" i="2"/>
  <c r="L110" i="2"/>
  <c r="S211" i="2" l="1"/>
  <c r="O188" i="2"/>
  <c r="N188" i="2"/>
  <c r="Q211" i="2"/>
  <c r="L124" i="2"/>
  <c r="L95" i="2"/>
  <c r="L96" i="2"/>
  <c r="L97" i="2"/>
  <c r="L98" i="2"/>
  <c r="L99" i="2"/>
  <c r="L100" i="2"/>
  <c r="L101" i="2"/>
  <c r="L102" i="2"/>
  <c r="L103" i="2"/>
  <c r="L104" i="2"/>
  <c r="L105" i="2"/>
  <c r="J106" i="1"/>
  <c r="K106" i="1"/>
  <c r="L106" i="1"/>
  <c r="L106" i="2" l="1"/>
  <c r="F104" i="2"/>
  <c r="F103" i="2"/>
  <c r="F102" i="2"/>
  <c r="F101" i="2"/>
  <c r="G100" i="2"/>
  <c r="F100" i="2"/>
  <c r="F99" i="2"/>
  <c r="F98" i="2"/>
  <c r="F97" i="2"/>
  <c r="G97" i="2"/>
  <c r="F96" i="2"/>
  <c r="F95" i="2"/>
  <c r="K105" i="2"/>
  <c r="J105" i="2"/>
  <c r="I105" i="2"/>
  <c r="F105" i="2"/>
  <c r="G105" i="2"/>
  <c r="E105" i="2"/>
  <c r="D105" i="2"/>
  <c r="K89" i="2"/>
  <c r="J89" i="2"/>
  <c r="I89" i="2"/>
  <c r="F89" i="2"/>
  <c r="G89" i="2"/>
  <c r="E89" i="2"/>
  <c r="D89" i="2"/>
  <c r="K87" i="2"/>
  <c r="J87" i="2"/>
  <c r="I87" i="2"/>
  <c r="G87" i="2"/>
  <c r="F87" i="2"/>
  <c r="E87" i="2"/>
  <c r="D87" i="2"/>
  <c r="K45" i="2"/>
  <c r="J45" i="2"/>
  <c r="I45" i="2"/>
  <c r="F45" i="2"/>
  <c r="G45" i="2"/>
  <c r="E45" i="2"/>
  <c r="D45" i="2"/>
  <c r="E234" i="1"/>
  <c r="F234" i="1"/>
  <c r="G234" i="1"/>
  <c r="I234" i="1"/>
  <c r="I229" i="2" s="1"/>
  <c r="J234" i="1"/>
  <c r="K234" i="1"/>
  <c r="L234" i="1"/>
  <c r="D234" i="1"/>
  <c r="D229" i="2" s="1"/>
  <c r="E232" i="1"/>
  <c r="F232" i="1"/>
  <c r="G232" i="1"/>
  <c r="I232" i="1"/>
  <c r="I227" i="2" s="1"/>
  <c r="J232" i="1"/>
  <c r="K232" i="1"/>
  <c r="L232" i="1"/>
  <c r="D232" i="1"/>
  <c r="D227" i="2" s="1"/>
  <c r="E190" i="1"/>
  <c r="F190" i="1"/>
  <c r="G190" i="1"/>
  <c r="I190" i="1"/>
  <c r="I185" i="2" s="1"/>
  <c r="J190" i="1"/>
  <c r="K190" i="1"/>
  <c r="L190" i="1"/>
  <c r="D190" i="1"/>
  <c r="D185" i="2" s="1"/>
  <c r="L185" i="2" l="1"/>
  <c r="L227" i="2"/>
  <c r="L229" i="2"/>
  <c r="J227" i="2"/>
  <c r="J229" i="2"/>
  <c r="G185" i="2"/>
  <c r="G227" i="2"/>
  <c r="G229" i="2"/>
  <c r="E227" i="2"/>
  <c r="F229" i="2"/>
  <c r="J185" i="2"/>
  <c r="E185" i="2"/>
  <c r="K185" i="2"/>
  <c r="F185" i="2"/>
  <c r="K227" i="2"/>
  <c r="F227" i="2"/>
  <c r="K229" i="2"/>
  <c r="E229" i="2"/>
  <c r="F106" i="2"/>
  <c r="I106" i="1" l="1"/>
  <c r="D106" i="1"/>
  <c r="E106" i="1" l="1"/>
  <c r="G106" i="1" l="1"/>
  <c r="F106" i="1"/>
  <c r="K74" i="2" l="1"/>
  <c r="K76" i="2"/>
  <c r="K77" i="2"/>
  <c r="K78" i="2"/>
  <c r="K80" i="2"/>
  <c r="K7" i="2"/>
  <c r="K8" i="2"/>
  <c r="K11" i="2"/>
  <c r="K12" i="2"/>
  <c r="K18" i="2"/>
  <c r="K25" i="2"/>
  <c r="K15" i="2"/>
  <c r="K16" i="2"/>
  <c r="K17" i="2"/>
  <c r="K26" i="2"/>
  <c r="K27" i="2"/>
  <c r="K28" i="2"/>
  <c r="K30" i="2"/>
  <c r="K31" i="2"/>
  <c r="K35" i="2"/>
  <c r="K40" i="2"/>
  <c r="K23" i="2" l="1"/>
  <c r="K75" i="2"/>
  <c r="K10" i="2"/>
  <c r="K24" i="2" s="1"/>
  <c r="K79" i="2"/>
  <c r="K88" i="2" s="1"/>
  <c r="K29" i="2"/>
  <c r="K34" i="2" l="1"/>
  <c r="K38" i="2" s="1"/>
  <c r="K41" i="2" l="1"/>
  <c r="K44" i="2"/>
  <c r="K46" i="2" s="1"/>
  <c r="I16" i="2" l="1"/>
  <c r="I17" i="2"/>
  <c r="I27" i="2"/>
  <c r="I28" i="2"/>
  <c r="F27" i="2"/>
  <c r="G27" i="2"/>
  <c r="J27" i="2"/>
  <c r="F28" i="2"/>
  <c r="G28" i="2"/>
  <c r="J28" i="2"/>
  <c r="E27" i="2"/>
  <c r="E28" i="2"/>
  <c r="D27" i="2"/>
  <c r="D28" i="2"/>
  <c r="F16" i="2"/>
  <c r="G16" i="2"/>
  <c r="J16" i="2"/>
  <c r="F17" i="2"/>
  <c r="G17" i="2"/>
  <c r="J17" i="2"/>
  <c r="E16" i="2"/>
  <c r="E17" i="2"/>
  <c r="D16" i="2"/>
  <c r="D17" i="2"/>
  <c r="L29" i="2"/>
  <c r="E221" i="1"/>
  <c r="F221" i="1"/>
  <c r="G221" i="1"/>
  <c r="I221" i="1"/>
  <c r="I216" i="2" s="1"/>
  <c r="J221" i="1"/>
  <c r="K221" i="1"/>
  <c r="L221" i="1"/>
  <c r="E219" i="1"/>
  <c r="F219" i="1"/>
  <c r="G219" i="1"/>
  <c r="I219" i="1"/>
  <c r="I214" i="2" s="1"/>
  <c r="J219" i="1"/>
  <c r="K219" i="1"/>
  <c r="L219" i="1"/>
  <c r="E222" i="1"/>
  <c r="F222" i="1"/>
  <c r="G222" i="1"/>
  <c r="I222" i="1"/>
  <c r="I217" i="2" s="1"/>
  <c r="J222" i="1"/>
  <c r="K222" i="1"/>
  <c r="L222" i="1"/>
  <c r="E223" i="1"/>
  <c r="F223" i="1"/>
  <c r="G223" i="1"/>
  <c r="I223" i="1"/>
  <c r="I218" i="2" s="1"/>
  <c r="J223" i="1"/>
  <c r="K223" i="1"/>
  <c r="L223" i="1"/>
  <c r="E225" i="1"/>
  <c r="F225" i="1"/>
  <c r="G225" i="1"/>
  <c r="I225" i="1"/>
  <c r="I220" i="2" s="1"/>
  <c r="K225" i="1"/>
  <c r="L225" i="1"/>
  <c r="D225" i="1"/>
  <c r="D220" i="2" s="1"/>
  <c r="D223" i="1"/>
  <c r="D218" i="2" s="1"/>
  <c r="D222" i="1"/>
  <c r="D217" i="2" s="1"/>
  <c r="D221" i="1"/>
  <c r="D216" i="2" s="1"/>
  <c r="D219" i="1"/>
  <c r="D214" i="2" s="1"/>
  <c r="E211" i="1"/>
  <c r="E206" i="2" s="1"/>
  <c r="F211" i="1"/>
  <c r="F206" i="2" s="1"/>
  <c r="G211" i="1"/>
  <c r="G206" i="2" s="1"/>
  <c r="I211" i="1"/>
  <c r="I206" i="2" s="1"/>
  <c r="J211" i="1"/>
  <c r="J206" i="2" s="1"/>
  <c r="K211" i="1"/>
  <c r="K206" i="2" s="1"/>
  <c r="L211" i="1"/>
  <c r="L206" i="2" s="1"/>
  <c r="E212" i="1"/>
  <c r="E207" i="2" s="1"/>
  <c r="F212" i="1"/>
  <c r="F207" i="2" s="1"/>
  <c r="G212" i="1"/>
  <c r="G207" i="2" s="1"/>
  <c r="I212" i="1"/>
  <c r="I207" i="2" s="1"/>
  <c r="J212" i="1"/>
  <c r="J207" i="2" s="1"/>
  <c r="K212" i="1"/>
  <c r="K207" i="2" s="1"/>
  <c r="L212" i="1"/>
  <c r="L207" i="2" s="1"/>
  <c r="D212" i="1"/>
  <c r="D207" i="2" s="1"/>
  <c r="D211" i="1"/>
  <c r="D206" i="2" s="1"/>
  <c r="E208" i="1"/>
  <c r="E203" i="2" s="1"/>
  <c r="F208" i="1"/>
  <c r="F203" i="2" s="1"/>
  <c r="G208" i="1"/>
  <c r="G203" i="2" s="1"/>
  <c r="I208" i="1"/>
  <c r="I203" i="2" s="1"/>
  <c r="J208" i="1"/>
  <c r="J203" i="2" s="1"/>
  <c r="K208" i="1"/>
  <c r="K203" i="2" s="1"/>
  <c r="L208" i="1"/>
  <c r="L203" i="2" s="1"/>
  <c r="E209" i="1"/>
  <c r="E204" i="2" s="1"/>
  <c r="F209" i="1"/>
  <c r="F204" i="2" s="1"/>
  <c r="G209" i="1"/>
  <c r="G204" i="2" s="1"/>
  <c r="I209" i="1"/>
  <c r="I204" i="2" s="1"/>
  <c r="J209" i="1"/>
  <c r="J204" i="2" s="1"/>
  <c r="K209" i="1"/>
  <c r="K204" i="2" s="1"/>
  <c r="L209" i="1"/>
  <c r="L204" i="2" s="1"/>
  <c r="D209" i="1"/>
  <c r="D204" i="2" s="1"/>
  <c r="D208" i="1"/>
  <c r="D203" i="2" s="1"/>
  <c r="E185" i="1"/>
  <c r="F185" i="1"/>
  <c r="G185" i="1"/>
  <c r="I185" i="1"/>
  <c r="I180" i="2" s="1"/>
  <c r="J185" i="1"/>
  <c r="K185" i="1"/>
  <c r="L185" i="1"/>
  <c r="D185" i="1"/>
  <c r="D180" i="2" s="1"/>
  <c r="E180" i="1"/>
  <c r="F180" i="1"/>
  <c r="G180" i="1"/>
  <c r="I180" i="1"/>
  <c r="I175" i="2" s="1"/>
  <c r="J180" i="1"/>
  <c r="K180" i="1"/>
  <c r="L180" i="1"/>
  <c r="D180" i="1"/>
  <c r="D175" i="2" s="1"/>
  <c r="E176" i="1"/>
  <c r="F176" i="1"/>
  <c r="G176" i="1"/>
  <c r="I176" i="1"/>
  <c r="I171" i="2" s="1"/>
  <c r="J176" i="1"/>
  <c r="K176" i="1"/>
  <c r="L176" i="1"/>
  <c r="D176" i="1"/>
  <c r="D171" i="2" s="1"/>
  <c r="E175" i="1"/>
  <c r="F175" i="1"/>
  <c r="G175" i="1"/>
  <c r="I175" i="1"/>
  <c r="I170" i="2" s="1"/>
  <c r="J175" i="1"/>
  <c r="K175" i="1"/>
  <c r="L175" i="1"/>
  <c r="D175" i="1"/>
  <c r="D170" i="2" s="1"/>
  <c r="E171" i="1"/>
  <c r="F171" i="1"/>
  <c r="G171" i="1"/>
  <c r="I171" i="1"/>
  <c r="I166" i="2" s="1"/>
  <c r="J171" i="1"/>
  <c r="K171" i="1"/>
  <c r="L171" i="1"/>
  <c r="E172" i="1"/>
  <c r="F172" i="1"/>
  <c r="G172" i="1"/>
  <c r="I172" i="1"/>
  <c r="I167" i="2" s="1"/>
  <c r="J172" i="1"/>
  <c r="K172" i="1"/>
  <c r="L172" i="1"/>
  <c r="E173" i="1"/>
  <c r="F173" i="1"/>
  <c r="G173" i="1"/>
  <c r="I173" i="1"/>
  <c r="I168" i="2" s="1"/>
  <c r="J173" i="1"/>
  <c r="K173" i="1"/>
  <c r="L173" i="1"/>
  <c r="D173" i="1"/>
  <c r="D168" i="2" s="1"/>
  <c r="D172" i="1"/>
  <c r="D167" i="2" s="1"/>
  <c r="D171" i="1"/>
  <c r="D166" i="2" s="1"/>
  <c r="E163" i="1"/>
  <c r="F163" i="1"/>
  <c r="G163" i="1"/>
  <c r="I163" i="1"/>
  <c r="I158" i="2" s="1"/>
  <c r="J163" i="1"/>
  <c r="K163" i="1"/>
  <c r="E170" i="1"/>
  <c r="F170" i="1"/>
  <c r="G170" i="1"/>
  <c r="I170" i="1"/>
  <c r="I165" i="2" s="1"/>
  <c r="J170" i="1"/>
  <c r="K170" i="1"/>
  <c r="L170" i="1"/>
  <c r="E160" i="1"/>
  <c r="F160" i="1"/>
  <c r="G160" i="1"/>
  <c r="I160" i="1"/>
  <c r="J160" i="1"/>
  <c r="K160" i="1"/>
  <c r="E161" i="1"/>
  <c r="F161" i="1"/>
  <c r="G161" i="1"/>
  <c r="I161" i="1"/>
  <c r="I156" i="2" s="1"/>
  <c r="J161" i="1"/>
  <c r="K161" i="1"/>
  <c r="E162" i="1"/>
  <c r="F162" i="1"/>
  <c r="G162" i="1"/>
  <c r="I162" i="1"/>
  <c r="I157" i="2" s="1"/>
  <c r="J162" i="1"/>
  <c r="K162" i="1"/>
  <c r="D162" i="1"/>
  <c r="D157" i="2" s="1"/>
  <c r="D161" i="1"/>
  <c r="D156" i="2" s="1"/>
  <c r="D160" i="1"/>
  <c r="D170" i="1"/>
  <c r="D165" i="2" s="1"/>
  <c r="D163" i="1"/>
  <c r="D158" i="2" s="1"/>
  <c r="F152" i="1"/>
  <c r="G152" i="1"/>
  <c r="I152" i="1"/>
  <c r="I147" i="2" s="1"/>
  <c r="J152" i="1"/>
  <c r="K152" i="1"/>
  <c r="L152" i="1"/>
  <c r="E152" i="1"/>
  <c r="D152" i="1"/>
  <c r="D147" i="2" s="1"/>
  <c r="K153" i="1"/>
  <c r="L153" i="1"/>
  <c r="K156" i="1"/>
  <c r="F157" i="1"/>
  <c r="G157" i="1"/>
  <c r="I157" i="1"/>
  <c r="I152" i="2" s="1"/>
  <c r="J157" i="1"/>
  <c r="K157" i="1"/>
  <c r="E157" i="1"/>
  <c r="D157" i="1"/>
  <c r="D152" i="2" s="1"/>
  <c r="F156" i="1"/>
  <c r="G156" i="1"/>
  <c r="I156" i="1"/>
  <c r="I151" i="2" s="1"/>
  <c r="J156" i="1"/>
  <c r="E156" i="1"/>
  <c r="D156" i="1"/>
  <c r="D151" i="2" s="1"/>
  <c r="D153" i="1"/>
  <c r="D148" i="2" s="1"/>
  <c r="E153" i="1"/>
  <c r="F153" i="1"/>
  <c r="G153" i="1"/>
  <c r="I153" i="1"/>
  <c r="I148" i="2" s="1"/>
  <c r="J153" i="1"/>
  <c r="K29" i="1"/>
  <c r="L29" i="1"/>
  <c r="D29" i="1"/>
  <c r="E29" i="1"/>
  <c r="F29" i="1"/>
  <c r="G29" i="1"/>
  <c r="I29" i="1"/>
  <c r="J29" i="1"/>
  <c r="L155" i="1" l="1"/>
  <c r="L169" i="1" s="1"/>
  <c r="J157" i="2"/>
  <c r="F168" i="2"/>
  <c r="K152" i="2"/>
  <c r="G148" i="2"/>
  <c r="G151" i="2"/>
  <c r="G152" i="2"/>
  <c r="L147" i="2"/>
  <c r="F157" i="2"/>
  <c r="K165" i="2"/>
  <c r="L168" i="2"/>
  <c r="K167" i="2"/>
  <c r="J166" i="2"/>
  <c r="J170" i="2"/>
  <c r="J171" i="2"/>
  <c r="J175" i="2"/>
  <c r="J180" i="2"/>
  <c r="E156" i="2"/>
  <c r="L152" i="2"/>
  <c r="L148" i="2"/>
  <c r="G147" i="2"/>
  <c r="K157" i="2"/>
  <c r="J156" i="2"/>
  <c r="F165" i="2"/>
  <c r="L158" i="2"/>
  <c r="G168" i="2"/>
  <c r="F167" i="2"/>
  <c r="E170" i="2"/>
  <c r="E171" i="2"/>
  <c r="E175" i="2"/>
  <c r="E180" i="2"/>
  <c r="J220" i="2"/>
  <c r="E220" i="2"/>
  <c r="L217" i="2"/>
  <c r="G217" i="2"/>
  <c r="K214" i="2"/>
  <c r="F214" i="2"/>
  <c r="J216" i="2"/>
  <c r="L216" i="2"/>
  <c r="G216" i="2"/>
  <c r="F148" i="2"/>
  <c r="K147" i="2"/>
  <c r="E157" i="2"/>
  <c r="J165" i="2"/>
  <c r="G158" i="2"/>
  <c r="K168" i="2"/>
  <c r="J167" i="2"/>
  <c r="E152" i="2"/>
  <c r="E147" i="2"/>
  <c r="G157" i="2"/>
  <c r="F156" i="2"/>
  <c r="L165" i="2"/>
  <c r="J158" i="2"/>
  <c r="L167" i="2"/>
  <c r="K166" i="2"/>
  <c r="K170" i="2"/>
  <c r="K171" i="2"/>
  <c r="K175" i="2"/>
  <c r="K180" i="2"/>
  <c r="F220" i="2"/>
  <c r="L214" i="2"/>
  <c r="K216" i="2"/>
  <c r="K151" i="2"/>
  <c r="K156" i="2"/>
  <c r="G165" i="2"/>
  <c r="G167" i="2"/>
  <c r="F166" i="2"/>
  <c r="F170" i="2"/>
  <c r="F171" i="2"/>
  <c r="F175" i="2"/>
  <c r="F180" i="2"/>
  <c r="K220" i="2"/>
  <c r="J218" i="2"/>
  <c r="G214" i="2"/>
  <c r="F216" i="2"/>
  <c r="J148" i="2"/>
  <c r="E148" i="2"/>
  <c r="J151" i="2"/>
  <c r="J152" i="2"/>
  <c r="L151" i="2"/>
  <c r="J147" i="2"/>
  <c r="L156" i="2"/>
  <c r="G156" i="2"/>
  <c r="J155" i="2"/>
  <c r="J168" i="1"/>
  <c r="E155" i="2"/>
  <c r="E168" i="1"/>
  <c r="K158" i="2"/>
  <c r="F158" i="2"/>
  <c r="J168" i="2"/>
  <c r="E168" i="2"/>
  <c r="L166" i="2"/>
  <c r="G166" i="2"/>
  <c r="L170" i="2"/>
  <c r="G170" i="2"/>
  <c r="L171" i="2"/>
  <c r="G171" i="2"/>
  <c r="L175" i="2"/>
  <c r="G175" i="2"/>
  <c r="L180" i="2"/>
  <c r="G180" i="2"/>
  <c r="L220" i="2"/>
  <c r="G220" i="2"/>
  <c r="K218" i="2"/>
  <c r="F218" i="2"/>
  <c r="J217" i="2"/>
  <c r="E217" i="2"/>
  <c r="I150" i="2"/>
  <c r="L157" i="2"/>
  <c r="I155" i="2"/>
  <c r="I168" i="1"/>
  <c r="E158" i="2"/>
  <c r="E218" i="2"/>
  <c r="D155" i="2"/>
  <c r="D168" i="1"/>
  <c r="G155" i="2"/>
  <c r="G168" i="1"/>
  <c r="E166" i="2"/>
  <c r="E216" i="2"/>
  <c r="E151" i="2"/>
  <c r="F151" i="2"/>
  <c r="F152" i="2"/>
  <c r="K148" i="2"/>
  <c r="F147" i="2"/>
  <c r="K155" i="2"/>
  <c r="K168" i="1"/>
  <c r="F155" i="2"/>
  <c r="F168" i="1"/>
  <c r="E165" i="2"/>
  <c r="E167" i="2"/>
  <c r="I169" i="2"/>
  <c r="L218" i="2"/>
  <c r="G218" i="2"/>
  <c r="K217" i="2"/>
  <c r="F217" i="2"/>
  <c r="J214" i="2"/>
  <c r="E214" i="2"/>
  <c r="F174" i="1"/>
  <c r="L174" i="1"/>
  <c r="G174" i="1"/>
  <c r="J174" i="1"/>
  <c r="I174" i="1"/>
  <c r="E174" i="1"/>
  <c r="K174" i="1"/>
  <c r="D174" i="1"/>
  <c r="J109" i="2"/>
  <c r="J111" i="2"/>
  <c r="J112" i="2"/>
  <c r="J113" i="2"/>
  <c r="J116" i="2"/>
  <c r="J117" i="2"/>
  <c r="J118" i="2"/>
  <c r="J119" i="2"/>
  <c r="J120" i="2"/>
  <c r="J123" i="2"/>
  <c r="J125" i="2"/>
  <c r="J95" i="2"/>
  <c r="J96" i="2"/>
  <c r="J97" i="2"/>
  <c r="J98" i="2"/>
  <c r="J99" i="2"/>
  <c r="J100" i="2"/>
  <c r="J101" i="2"/>
  <c r="J102" i="2"/>
  <c r="J103" i="2"/>
  <c r="J104" i="2"/>
  <c r="K125" i="2"/>
  <c r="I125" i="2"/>
  <c r="G125" i="2"/>
  <c r="K123" i="2"/>
  <c r="I123" i="2"/>
  <c r="G123" i="2"/>
  <c r="K120" i="2"/>
  <c r="I120" i="2"/>
  <c r="G120" i="2"/>
  <c r="K119" i="2"/>
  <c r="I119" i="2"/>
  <c r="K118" i="2"/>
  <c r="I118" i="2"/>
  <c r="G118" i="2"/>
  <c r="K117" i="2"/>
  <c r="I117" i="2"/>
  <c r="G117" i="2"/>
  <c r="K116" i="2"/>
  <c r="I116" i="2"/>
  <c r="G116" i="2"/>
  <c r="K113" i="2"/>
  <c r="I113" i="2"/>
  <c r="G113" i="2"/>
  <c r="K112" i="2"/>
  <c r="I112" i="2"/>
  <c r="G112" i="2"/>
  <c r="K111" i="2"/>
  <c r="I111" i="2"/>
  <c r="G111" i="2"/>
  <c r="K109" i="2"/>
  <c r="I109" i="2"/>
  <c r="G109" i="2"/>
  <c r="I104" i="2"/>
  <c r="I103" i="2"/>
  <c r="I101" i="2"/>
  <c r="I100" i="2"/>
  <c r="I99" i="2"/>
  <c r="I98" i="2"/>
  <c r="I97" i="2"/>
  <c r="I96" i="2"/>
  <c r="I95" i="2"/>
  <c r="I102" i="2"/>
  <c r="D96" i="2"/>
  <c r="E96" i="2"/>
  <c r="G96" i="2"/>
  <c r="K96" i="2"/>
  <c r="D97" i="2"/>
  <c r="E97" i="2"/>
  <c r="K97" i="2"/>
  <c r="D98" i="2"/>
  <c r="E98" i="2"/>
  <c r="G98" i="2"/>
  <c r="K98" i="2"/>
  <c r="D99" i="2"/>
  <c r="E99" i="2"/>
  <c r="G99" i="2"/>
  <c r="K99" i="2"/>
  <c r="D100" i="2"/>
  <c r="E100" i="2"/>
  <c r="K100" i="2"/>
  <c r="D101" i="2"/>
  <c r="E101" i="2"/>
  <c r="G101" i="2"/>
  <c r="K101" i="2"/>
  <c r="D102" i="2"/>
  <c r="E102" i="2"/>
  <c r="G102" i="2"/>
  <c r="K102" i="2"/>
  <c r="D103" i="2"/>
  <c r="E103" i="2"/>
  <c r="G103" i="2"/>
  <c r="K103" i="2"/>
  <c r="D104" i="2"/>
  <c r="E104" i="2"/>
  <c r="G104" i="2"/>
  <c r="K104" i="2"/>
  <c r="G95" i="2"/>
  <c r="K95" i="2"/>
  <c r="E95" i="2"/>
  <c r="D95" i="2"/>
  <c r="L150" i="2" l="1"/>
  <c r="L169" i="2"/>
  <c r="L219" i="2"/>
  <c r="L228" i="2" s="1"/>
  <c r="K169" i="2"/>
  <c r="K150" i="2"/>
  <c r="K219" i="2"/>
  <c r="K228" i="2" s="1"/>
  <c r="K163" i="2"/>
  <c r="K106" i="2"/>
  <c r="G106" i="2"/>
  <c r="D106" i="2"/>
  <c r="J106" i="2"/>
  <c r="E106" i="2"/>
  <c r="I106" i="2"/>
  <c r="J110" i="2"/>
  <c r="J115" i="2"/>
  <c r="K115" i="2"/>
  <c r="I115" i="2"/>
  <c r="G115" i="2"/>
  <c r="K110" i="2"/>
  <c r="I110" i="2"/>
  <c r="G110" i="2"/>
  <c r="J124" i="2" l="1"/>
  <c r="I124" i="2"/>
  <c r="K124" i="2"/>
  <c r="K115" i="1"/>
  <c r="F115" i="1"/>
  <c r="G115" i="1"/>
  <c r="I115" i="1"/>
  <c r="K110" i="1"/>
  <c r="F110" i="1"/>
  <c r="G110" i="1"/>
  <c r="I110" i="1"/>
  <c r="J110" i="1"/>
  <c r="J115" i="1"/>
  <c r="J124" i="1" l="1"/>
  <c r="K124" i="1"/>
  <c r="G124" i="1"/>
  <c r="I124" i="1"/>
  <c r="F124" i="1"/>
  <c r="J80" i="2"/>
  <c r="I80" i="2"/>
  <c r="G80" i="2"/>
  <c r="F80" i="2"/>
  <c r="E80" i="2"/>
  <c r="D80" i="2"/>
  <c r="J78" i="2"/>
  <c r="I78" i="2"/>
  <c r="G78" i="2"/>
  <c r="F78" i="2"/>
  <c r="E78" i="2"/>
  <c r="D78" i="2"/>
  <c r="J77" i="2"/>
  <c r="I77" i="2"/>
  <c r="G77" i="2"/>
  <c r="F77" i="2"/>
  <c r="E77" i="2"/>
  <c r="D77" i="2"/>
  <c r="J76" i="2"/>
  <c r="I76" i="2"/>
  <c r="G76" i="2"/>
  <c r="F76" i="2"/>
  <c r="E76" i="2"/>
  <c r="D76" i="2"/>
  <c r="J74" i="2"/>
  <c r="I74" i="2"/>
  <c r="F74" i="2"/>
  <c r="G74" i="2"/>
  <c r="E74" i="2"/>
  <c r="D74" i="2"/>
  <c r="L67" i="2"/>
  <c r="K67" i="2"/>
  <c r="J67" i="2"/>
  <c r="I67" i="2"/>
  <c r="G67" i="2"/>
  <c r="F67" i="2"/>
  <c r="E67" i="2"/>
  <c r="D67" i="2"/>
  <c r="L66" i="2"/>
  <c r="K66" i="2"/>
  <c r="J66" i="2"/>
  <c r="I66" i="2"/>
  <c r="G66" i="2"/>
  <c r="F66" i="2"/>
  <c r="E66" i="2"/>
  <c r="D66" i="2"/>
  <c r="D64" i="2"/>
  <c r="E64" i="2"/>
  <c r="F64" i="2"/>
  <c r="G64" i="2"/>
  <c r="I64" i="2"/>
  <c r="J64" i="2"/>
  <c r="K64" i="2"/>
  <c r="L64" i="2"/>
  <c r="E63" i="2"/>
  <c r="F63" i="2"/>
  <c r="G63" i="2"/>
  <c r="I63" i="2"/>
  <c r="J63" i="2"/>
  <c r="K63" i="2"/>
  <c r="L63" i="2"/>
  <c r="D63" i="2"/>
  <c r="I40" i="2"/>
  <c r="I35" i="2"/>
  <c r="I31" i="2"/>
  <c r="I30" i="2"/>
  <c r="I26" i="2"/>
  <c r="I15" i="2"/>
  <c r="I25" i="2"/>
  <c r="I18" i="2"/>
  <c r="I12" i="2"/>
  <c r="I11" i="2"/>
  <c r="I8" i="2"/>
  <c r="I7" i="2"/>
  <c r="D40" i="2"/>
  <c r="D35" i="2"/>
  <c r="D31" i="2"/>
  <c r="D30" i="2"/>
  <c r="D26" i="2"/>
  <c r="D15" i="2"/>
  <c r="D163" i="2" s="1"/>
  <c r="D25" i="2"/>
  <c r="D18" i="2"/>
  <c r="D12" i="2"/>
  <c r="D11" i="2"/>
  <c r="D8" i="2"/>
  <c r="D7" i="2"/>
  <c r="E7" i="2"/>
  <c r="F7" i="2"/>
  <c r="E8" i="2"/>
  <c r="F8" i="2"/>
  <c r="E11" i="2"/>
  <c r="F11" i="2"/>
  <c r="E12" i="2"/>
  <c r="F12" i="2"/>
  <c r="E18" i="2"/>
  <c r="F18" i="2"/>
  <c r="E25" i="2"/>
  <c r="F25" i="2"/>
  <c r="E15" i="2"/>
  <c r="F15" i="2"/>
  <c r="E26" i="2"/>
  <c r="F26" i="2"/>
  <c r="E30" i="2"/>
  <c r="F30" i="2"/>
  <c r="E31" i="2"/>
  <c r="F31" i="2"/>
  <c r="E35" i="2"/>
  <c r="F35" i="2"/>
  <c r="E40" i="2"/>
  <c r="F40" i="2"/>
  <c r="J11" i="2"/>
  <c r="J12" i="2"/>
  <c r="J18" i="2"/>
  <c r="J25" i="2"/>
  <c r="J15" i="2"/>
  <c r="J26" i="2"/>
  <c r="J30" i="2"/>
  <c r="J31" i="2"/>
  <c r="J35" i="2"/>
  <c r="J40" i="2"/>
  <c r="J7" i="2"/>
  <c r="J8" i="2"/>
  <c r="G40" i="2"/>
  <c r="G35" i="2"/>
  <c r="G31" i="2"/>
  <c r="G30" i="2"/>
  <c r="G26" i="2"/>
  <c r="G15" i="2"/>
  <c r="G25" i="2"/>
  <c r="G18" i="2"/>
  <c r="G12" i="2"/>
  <c r="G11" i="2"/>
  <c r="G8" i="2"/>
  <c r="G7" i="2"/>
  <c r="K164" i="2"/>
  <c r="K174" i="2" s="1"/>
  <c r="L79" i="2"/>
  <c r="L88" i="2" s="1"/>
  <c r="L75" i="2"/>
  <c r="L10" i="2"/>
  <c r="L24" i="2" s="1"/>
  <c r="L34" i="2" s="1"/>
  <c r="L224" i="1"/>
  <c r="L233" i="1" s="1"/>
  <c r="K224" i="1"/>
  <c r="K233" i="1" s="1"/>
  <c r="L220" i="1"/>
  <c r="K220" i="1"/>
  <c r="L213" i="1"/>
  <c r="K213" i="1"/>
  <c r="L210" i="1"/>
  <c r="K210" i="1"/>
  <c r="I213" i="1"/>
  <c r="K155" i="1"/>
  <c r="K169" i="1" s="1"/>
  <c r="K179" i="1" s="1"/>
  <c r="K68" i="1"/>
  <c r="L68" i="1"/>
  <c r="D68" i="1"/>
  <c r="E68" i="1"/>
  <c r="F68" i="1"/>
  <c r="D10" i="1"/>
  <c r="D24" i="1" s="1"/>
  <c r="D34" i="1" s="1"/>
  <c r="D47" i="1" s="1"/>
  <c r="D192" i="1" s="1"/>
  <c r="E10" i="1"/>
  <c r="E24" i="1" s="1"/>
  <c r="E34" i="1" s="1"/>
  <c r="E47" i="1" s="1"/>
  <c r="E192" i="1" s="1"/>
  <c r="F10" i="1"/>
  <c r="F24" i="1" s="1"/>
  <c r="F34" i="1" s="1"/>
  <c r="F47" i="1" s="1"/>
  <c r="F192" i="1" s="1"/>
  <c r="G10" i="1"/>
  <c r="G24" i="1" s="1"/>
  <c r="G34" i="1" s="1"/>
  <c r="G47" i="1" s="1"/>
  <c r="G192" i="1" s="1"/>
  <c r="K10" i="1"/>
  <c r="K24" i="1" s="1"/>
  <c r="K34" i="1" s="1"/>
  <c r="K47" i="1" s="1"/>
  <c r="K192" i="1" s="1"/>
  <c r="L10" i="1"/>
  <c r="I10" i="1"/>
  <c r="I24" i="1" s="1"/>
  <c r="I34" i="1" s="1"/>
  <c r="I47" i="1" s="1"/>
  <c r="I192" i="1" s="1"/>
  <c r="I68" i="1"/>
  <c r="E65" i="1"/>
  <c r="G68" i="1"/>
  <c r="G65" i="1"/>
  <c r="J68" i="1"/>
  <c r="K65" i="1"/>
  <c r="L65" i="1"/>
  <c r="D65" i="1"/>
  <c r="F65" i="1"/>
  <c r="I65" i="1"/>
  <c r="J65" i="1"/>
  <c r="K75" i="1"/>
  <c r="L75" i="1"/>
  <c r="D75" i="1"/>
  <c r="D79" i="1"/>
  <c r="D88" i="1" s="1"/>
  <c r="F79" i="1"/>
  <c r="F88" i="1" s="1"/>
  <c r="G79" i="1"/>
  <c r="G88" i="1" s="1"/>
  <c r="I79" i="1"/>
  <c r="I88" i="1" s="1"/>
  <c r="J79" i="1"/>
  <c r="J88" i="1" s="1"/>
  <c r="K79" i="1"/>
  <c r="K88" i="1" s="1"/>
  <c r="L79" i="1"/>
  <c r="L88" i="1" s="1"/>
  <c r="F75" i="1"/>
  <c r="G75" i="1"/>
  <c r="I75" i="1"/>
  <c r="J75" i="1"/>
  <c r="E75" i="1"/>
  <c r="E79" i="1"/>
  <c r="E88" i="1" s="1"/>
  <c r="J10" i="1"/>
  <c r="J24" i="1" s="1"/>
  <c r="J34" i="1" s="1"/>
  <c r="J47" i="1" l="1"/>
  <c r="F23" i="2"/>
  <c r="D48" i="1"/>
  <c r="I48" i="1"/>
  <c r="I47" i="2"/>
  <c r="F48" i="1"/>
  <c r="E48" i="1"/>
  <c r="G47" i="2"/>
  <c r="K48" i="1"/>
  <c r="F47" i="2"/>
  <c r="G48" i="1"/>
  <c r="E47" i="2"/>
  <c r="D47" i="2"/>
  <c r="E23" i="2"/>
  <c r="L215" i="2"/>
  <c r="D23" i="2"/>
  <c r="J23" i="2"/>
  <c r="I23" i="2"/>
  <c r="G23" i="2"/>
  <c r="L205" i="2"/>
  <c r="K205" i="2"/>
  <c r="G150" i="2"/>
  <c r="L38" i="2"/>
  <c r="I29" i="2"/>
  <c r="K68" i="2"/>
  <c r="K208" i="2"/>
  <c r="I219" i="2"/>
  <c r="I228" i="2" s="1"/>
  <c r="J150" i="2"/>
  <c r="G68" i="2"/>
  <c r="L68" i="2"/>
  <c r="L208" i="2"/>
  <c r="E219" i="2"/>
  <c r="E228" i="2" s="1"/>
  <c r="J219" i="2"/>
  <c r="J228" i="2" s="1"/>
  <c r="G163" i="2"/>
  <c r="J169" i="2"/>
  <c r="J29" i="2"/>
  <c r="F163" i="2"/>
  <c r="F150" i="2"/>
  <c r="D68" i="2"/>
  <c r="D69" i="2" s="1"/>
  <c r="I68" i="2"/>
  <c r="F219" i="2"/>
  <c r="F228" i="2" s="1"/>
  <c r="K178" i="2"/>
  <c r="F169" i="2"/>
  <c r="F29" i="2"/>
  <c r="E169" i="2"/>
  <c r="E29" i="2"/>
  <c r="G29" i="2"/>
  <c r="G169" i="2"/>
  <c r="J163" i="2"/>
  <c r="E163" i="2"/>
  <c r="E150" i="2"/>
  <c r="D169" i="2"/>
  <c r="D29" i="2"/>
  <c r="I163" i="2"/>
  <c r="G219" i="2"/>
  <c r="G228" i="2" s="1"/>
  <c r="K183" i="1"/>
  <c r="G210" i="1"/>
  <c r="D210" i="1"/>
  <c r="D213" i="1"/>
  <c r="G220" i="1"/>
  <c r="E155" i="1"/>
  <c r="E169" i="1" s="1"/>
  <c r="E179" i="1" s="1"/>
  <c r="J155" i="1"/>
  <c r="J169" i="1" s="1"/>
  <c r="J179" i="1" s="1"/>
  <c r="F155" i="1"/>
  <c r="F169" i="1" s="1"/>
  <c r="F179" i="1" s="1"/>
  <c r="F224" i="1"/>
  <c r="F233" i="1" s="1"/>
  <c r="J213" i="1"/>
  <c r="K214" i="1"/>
  <c r="K216" i="1" s="1"/>
  <c r="G224" i="1"/>
  <c r="G233" i="1" s="1"/>
  <c r="E224" i="1"/>
  <c r="E233" i="1" s="1"/>
  <c r="G155" i="1"/>
  <c r="G169" i="1" s="1"/>
  <c r="G179" i="1" s="1"/>
  <c r="E210" i="1"/>
  <c r="J210" i="1"/>
  <c r="E213" i="1"/>
  <c r="G213" i="1"/>
  <c r="L214" i="1"/>
  <c r="I224" i="1"/>
  <c r="I233" i="1" s="1"/>
  <c r="D224" i="1"/>
  <c r="D233" i="1" s="1"/>
  <c r="F220" i="1"/>
  <c r="J224" i="1"/>
  <c r="J233" i="1" s="1"/>
  <c r="D155" i="1"/>
  <c r="D169" i="1" s="1"/>
  <c r="D179" i="1" s="1"/>
  <c r="I155" i="1"/>
  <c r="I169" i="1" s="1"/>
  <c r="I179" i="1" s="1"/>
  <c r="F210" i="1"/>
  <c r="F213" i="1"/>
  <c r="J38" i="1"/>
  <c r="D220" i="1"/>
  <c r="D215" i="2" s="1"/>
  <c r="I220" i="1"/>
  <c r="I215" i="2" s="1"/>
  <c r="I210" i="1"/>
  <c r="I214" i="1" s="1"/>
  <c r="I216" i="1" s="1"/>
  <c r="E220" i="1"/>
  <c r="J220" i="1"/>
  <c r="L65" i="2"/>
  <c r="J10" i="2"/>
  <c r="J24" i="2" s="1"/>
  <c r="J34" i="2" s="1"/>
  <c r="J38" i="2" s="1"/>
  <c r="D10" i="2"/>
  <c r="D24" i="2" s="1"/>
  <c r="D34" i="2" s="1"/>
  <c r="G65" i="2"/>
  <c r="F75" i="2"/>
  <c r="E10" i="2"/>
  <c r="E24" i="2" s="1"/>
  <c r="E34" i="2" s="1"/>
  <c r="K65" i="2"/>
  <c r="E79" i="2"/>
  <c r="E88" i="2" s="1"/>
  <c r="I79" i="2"/>
  <c r="I88" i="2" s="1"/>
  <c r="G10" i="2"/>
  <c r="G24" i="2" s="1"/>
  <c r="G34" i="2" s="1"/>
  <c r="J65" i="2"/>
  <c r="J79" i="2"/>
  <c r="J88" i="2" s="1"/>
  <c r="F10" i="2"/>
  <c r="F24" i="2" s="1"/>
  <c r="F34" i="2" s="1"/>
  <c r="D75" i="2"/>
  <c r="F79" i="2"/>
  <c r="F88" i="2" s="1"/>
  <c r="E75" i="2"/>
  <c r="D79" i="2"/>
  <c r="D88" i="2" s="1"/>
  <c r="F65" i="2"/>
  <c r="J68" i="2"/>
  <c r="E68" i="2"/>
  <c r="E69" i="2" s="1"/>
  <c r="G79" i="2"/>
  <c r="G88" i="2" s="1"/>
  <c r="G75" i="2"/>
  <c r="I75" i="2"/>
  <c r="D219" i="2"/>
  <c r="D228" i="2" s="1"/>
  <c r="J75" i="2"/>
  <c r="F68" i="2"/>
  <c r="I65" i="2"/>
  <c r="I10" i="2"/>
  <c r="I24" i="2" s="1"/>
  <c r="I34" i="2" s="1"/>
  <c r="D150" i="2"/>
  <c r="I38" i="1"/>
  <c r="F38" i="1"/>
  <c r="D38" i="1"/>
  <c r="E38" i="1"/>
  <c r="K38" i="1"/>
  <c r="G38" i="1"/>
  <c r="I69" i="1"/>
  <c r="I71" i="1" s="1"/>
  <c r="K69" i="1"/>
  <c r="K71" i="1" s="1"/>
  <c r="E69" i="1"/>
  <c r="D69" i="1"/>
  <c r="G69" i="1"/>
  <c r="G71" i="1" s="1"/>
  <c r="F69" i="1"/>
  <c r="L69" i="1"/>
  <c r="J69" i="1"/>
  <c r="J71" i="1" s="1"/>
  <c r="G214" i="1" l="1"/>
  <c r="E48" i="2"/>
  <c r="E59" i="2"/>
  <c r="G48" i="2"/>
  <c r="G59" i="2"/>
  <c r="F48" i="2"/>
  <c r="F59" i="2"/>
  <c r="D48" i="2"/>
  <c r="D59" i="2"/>
  <c r="I48" i="2"/>
  <c r="I59" i="2"/>
  <c r="J47" i="2"/>
  <c r="J192" i="1"/>
  <c r="K187" i="2" s="1"/>
  <c r="K199" i="2" s="1"/>
  <c r="K47" i="2"/>
  <c r="J48" i="1"/>
  <c r="G216" i="1"/>
  <c r="K193" i="1"/>
  <c r="G187" i="2"/>
  <c r="G193" i="1"/>
  <c r="E187" i="2"/>
  <c r="E193" i="1"/>
  <c r="D187" i="2"/>
  <c r="D193" i="1"/>
  <c r="F187" i="2"/>
  <c r="F193" i="1"/>
  <c r="I187" i="2"/>
  <c r="I193" i="1"/>
  <c r="E215" i="2"/>
  <c r="F215" i="2"/>
  <c r="J215" i="2"/>
  <c r="G215" i="2"/>
  <c r="K215" i="2"/>
  <c r="L209" i="2"/>
  <c r="K209" i="2"/>
  <c r="L41" i="2"/>
  <c r="L44" i="2"/>
  <c r="L46" i="2" s="1"/>
  <c r="L69" i="2"/>
  <c r="J205" i="2"/>
  <c r="I164" i="2"/>
  <c r="E205" i="2"/>
  <c r="I69" i="2"/>
  <c r="I71" i="2" s="1"/>
  <c r="K69" i="2"/>
  <c r="E208" i="2"/>
  <c r="E164" i="2"/>
  <c r="F208" i="2"/>
  <c r="G164" i="2"/>
  <c r="F205" i="2"/>
  <c r="F164" i="2"/>
  <c r="F174" i="2" s="1"/>
  <c r="F178" i="2" s="1"/>
  <c r="I208" i="2"/>
  <c r="K184" i="2"/>
  <c r="K186" i="2" s="1"/>
  <c r="K181" i="2"/>
  <c r="E38" i="2"/>
  <c r="F38" i="2"/>
  <c r="I205" i="2"/>
  <c r="D38" i="2"/>
  <c r="G38" i="2"/>
  <c r="D164" i="2"/>
  <c r="D174" i="2" s="1"/>
  <c r="I38" i="2"/>
  <c r="G69" i="2"/>
  <c r="G71" i="2" s="1"/>
  <c r="J208" i="2"/>
  <c r="G205" i="2"/>
  <c r="G208" i="2"/>
  <c r="K186" i="1"/>
  <c r="K189" i="1"/>
  <c r="K191" i="1" s="1"/>
  <c r="D183" i="1"/>
  <c r="E183" i="1"/>
  <c r="F183" i="1"/>
  <c r="F189" i="1" s="1"/>
  <c r="F191" i="1" s="1"/>
  <c r="G183" i="1"/>
  <c r="I183" i="1"/>
  <c r="J183" i="1"/>
  <c r="D214" i="1"/>
  <c r="J41" i="1"/>
  <c r="J44" i="1"/>
  <c r="J46" i="1" s="1"/>
  <c r="G41" i="1"/>
  <c r="G44" i="1"/>
  <c r="G46" i="1" s="1"/>
  <c r="F41" i="1"/>
  <c r="F44" i="1"/>
  <c r="F46" i="1" s="1"/>
  <c r="K41" i="1"/>
  <c r="K44" i="1"/>
  <c r="K46" i="1" s="1"/>
  <c r="I41" i="1"/>
  <c r="I44" i="1"/>
  <c r="I46" i="1" s="1"/>
  <c r="E41" i="1"/>
  <c r="E44" i="1"/>
  <c r="E46" i="1" s="1"/>
  <c r="D41" i="1"/>
  <c r="D44" i="1"/>
  <c r="D46" i="1" s="1"/>
  <c r="D208" i="2"/>
  <c r="E214" i="1"/>
  <c r="F214" i="1"/>
  <c r="J214" i="1"/>
  <c r="D205" i="2"/>
  <c r="F69" i="2"/>
  <c r="J69" i="2"/>
  <c r="J164" i="2"/>
  <c r="J174" i="2" s="1"/>
  <c r="J216" i="1" l="1"/>
  <c r="J187" i="2"/>
  <c r="J199" i="2" s="1"/>
  <c r="J71" i="2"/>
  <c r="F188" i="2"/>
  <c r="F199" i="2"/>
  <c r="D188" i="2"/>
  <c r="D199" i="2"/>
  <c r="G188" i="2"/>
  <c r="G199" i="2"/>
  <c r="J193" i="1"/>
  <c r="J48" i="2"/>
  <c r="J59" i="2"/>
  <c r="I188" i="2"/>
  <c r="I199" i="2"/>
  <c r="E188" i="2"/>
  <c r="E199" i="2"/>
  <c r="K48" i="2"/>
  <c r="K59" i="2"/>
  <c r="K71" i="2"/>
  <c r="K188" i="2"/>
  <c r="E174" i="2"/>
  <c r="E178" i="2" s="1"/>
  <c r="E184" i="2" s="1"/>
  <c r="E186" i="2" s="1"/>
  <c r="G174" i="2"/>
  <c r="G178" i="2" s="1"/>
  <c r="I174" i="2"/>
  <c r="I178" i="2" s="1"/>
  <c r="I184" i="2" s="1"/>
  <c r="I186" i="2" s="1"/>
  <c r="E209" i="2"/>
  <c r="J209" i="2"/>
  <c r="F209" i="2"/>
  <c r="F41" i="2"/>
  <c r="F44" i="2"/>
  <c r="F46" i="2" s="1"/>
  <c r="I41" i="2"/>
  <c r="I44" i="2"/>
  <c r="I46" i="2" s="1"/>
  <c r="G209" i="2"/>
  <c r="G211" i="2" s="1"/>
  <c r="I209" i="2"/>
  <c r="I211" i="2" s="1"/>
  <c r="G41" i="2"/>
  <c r="G44" i="2"/>
  <c r="G46" i="2" s="1"/>
  <c r="F181" i="2"/>
  <c r="F184" i="2"/>
  <c r="F186" i="2" s="1"/>
  <c r="D41" i="2"/>
  <c r="D44" i="2"/>
  <c r="D46" i="2" s="1"/>
  <c r="J41" i="2"/>
  <c r="J44" i="2"/>
  <c r="J46" i="2" s="1"/>
  <c r="E41" i="2"/>
  <c r="E44" i="2"/>
  <c r="E46" i="2" s="1"/>
  <c r="J178" i="2"/>
  <c r="D178" i="2"/>
  <c r="E189" i="1"/>
  <c r="E191" i="1" s="1"/>
  <c r="E186" i="1"/>
  <c r="D186" i="1"/>
  <c r="D189" i="1"/>
  <c r="D191" i="1" s="1"/>
  <c r="F186" i="1"/>
  <c r="G186" i="1"/>
  <c r="G189" i="1"/>
  <c r="G191" i="1" s="1"/>
  <c r="I189" i="1"/>
  <c r="I191" i="1" s="1"/>
  <c r="I186" i="1"/>
  <c r="J189" i="1"/>
  <c r="J191" i="1" s="1"/>
  <c r="J186" i="1"/>
  <c r="D209" i="2"/>
  <c r="K211" i="2" l="1"/>
  <c r="J188" i="2"/>
  <c r="J211" i="2"/>
  <c r="G181" i="2"/>
  <c r="G184" i="2"/>
  <c r="G186" i="2" s="1"/>
  <c r="I181" i="2"/>
  <c r="E181" i="2"/>
  <c r="D181" i="2"/>
  <c r="D184" i="2"/>
  <c r="D186" i="2" s="1"/>
  <c r="J181" i="2"/>
  <c r="J184" i="2"/>
  <c r="J186" i="2" s="1"/>
  <c r="G119" i="2"/>
  <c r="G124" i="2" s="1"/>
  <c r="L24" i="1" l="1"/>
  <c r="L34" i="1" s="1"/>
  <c r="L47" i="1" s="1"/>
  <c r="L192" i="1" l="1"/>
  <c r="P71" i="1"/>
  <c r="O71" i="1"/>
  <c r="N71" i="1"/>
  <c r="L71" i="1"/>
  <c r="L47" i="2"/>
  <c r="L59" i="2" s="1"/>
  <c r="L48" i="1"/>
  <c r="L155" i="2"/>
  <c r="L179" i="1"/>
  <c r="L183" i="1" s="1"/>
  <c r="L38" i="1"/>
  <c r="L41" i="1" s="1"/>
  <c r="P216" i="1" l="1"/>
  <c r="O216" i="1"/>
  <c r="N216" i="1"/>
  <c r="L187" i="2"/>
  <c r="L199" i="2" s="1"/>
  <c r="L193" i="1"/>
  <c r="L216" i="1"/>
  <c r="P71" i="2"/>
  <c r="L48" i="2"/>
  <c r="O71" i="2"/>
  <c r="N71" i="2"/>
  <c r="L71" i="2"/>
  <c r="L189" i="1"/>
  <c r="L191" i="1" s="1"/>
  <c r="L186" i="1"/>
  <c r="L163" i="2"/>
  <c r="L164" i="2"/>
  <c r="L174" i="2" s="1"/>
  <c r="L178" i="2" s="1"/>
  <c r="L44" i="1"/>
  <c r="L46" i="1" s="1"/>
  <c r="L188" i="2" l="1"/>
  <c r="P211" i="2"/>
  <c r="O211" i="2"/>
  <c r="N211" i="2"/>
  <c r="L211" i="2"/>
  <c r="L181" i="2"/>
  <c r="L184" i="2"/>
  <c r="L186" i="2" s="1"/>
  <c r="U187" i="2"/>
  <c r="U188" i="2" l="1"/>
  <c r="AR124" i="1"/>
  <c r="AR29" i="1"/>
  <c r="AS34" i="2"/>
  <c r="AS36" i="2" s="1"/>
  <c r="AS38" i="2" s="1"/>
  <c r="AR26" i="2"/>
  <c r="AR29" i="2" s="1"/>
  <c r="AR171" i="1"/>
  <c r="AR174" i="1" s="1"/>
  <c r="AS29" i="2"/>
  <c r="AR34" i="1"/>
  <c r="AR47" i="1" s="1"/>
  <c r="AW71" i="1" l="1"/>
  <c r="AR34" i="2"/>
  <c r="AR36" i="2" s="1"/>
  <c r="AR38" i="2" s="1"/>
  <c r="AR41" i="2" s="1"/>
  <c r="AR166" i="2"/>
  <c r="AR169" i="2" s="1"/>
  <c r="AR179" i="1"/>
  <c r="AR181" i="1" s="1"/>
  <c r="AR183" i="1" s="1"/>
  <c r="AR189" i="1" s="1"/>
  <c r="AR191" i="1" s="1"/>
  <c r="AR36" i="1"/>
  <c r="AR38" i="1" s="1"/>
  <c r="AR44" i="1" s="1"/>
  <c r="AR46" i="1" s="1"/>
  <c r="AS166" i="2"/>
  <c r="AR71" i="1"/>
  <c r="AR71" i="2" s="1"/>
  <c r="AR47" i="2"/>
  <c r="AS47" i="2"/>
  <c r="AR192" i="1"/>
  <c r="AW216" i="1" s="1"/>
  <c r="AR48" i="1"/>
  <c r="AS41" i="2"/>
  <c r="AS44" i="2"/>
  <c r="AS46" i="2" s="1"/>
  <c r="AW211" i="2" l="1"/>
  <c r="AW71" i="2"/>
  <c r="AR174" i="2"/>
  <c r="AR176" i="2" s="1"/>
  <c r="AR178" i="2" s="1"/>
  <c r="AR184" i="2" s="1"/>
  <c r="AR186" i="2" s="1"/>
  <c r="AR44" i="2"/>
  <c r="AR46" i="2" s="1"/>
  <c r="AR41" i="1"/>
  <c r="AR186" i="1"/>
  <c r="AS169" i="2"/>
  <c r="AS174" i="2"/>
  <c r="AS176" i="2" s="1"/>
  <c r="AS178" i="2" s="1"/>
  <c r="AS48" i="2"/>
  <c r="AS59" i="2"/>
  <c r="AR193" i="1"/>
  <c r="AR187" i="2"/>
  <c r="AS187" i="2"/>
  <c r="AR216" i="1"/>
  <c r="AR211" i="2" s="1"/>
  <c r="AR59" i="2"/>
  <c r="AR48" i="2"/>
  <c r="AR181" i="2" l="1"/>
  <c r="AS184" i="2"/>
  <c r="AS186" i="2" s="1"/>
  <c r="AS181" i="2"/>
  <c r="AS188" i="2"/>
  <c r="AS199" i="2"/>
  <c r="AR199" i="2"/>
  <c r="AR188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Yashin Alexander</author>
    <author>yashin</author>
  </authors>
  <commentList>
    <comment ref="AM11" authorId="0" shapeId="0" xr:uid="{00000000-0006-0000-0100-000001000000}">
      <text>
        <r>
          <rPr>
            <sz val="9"/>
            <color indexed="81"/>
            <rFont val="Tahoma"/>
            <family val="2"/>
            <charset val="204"/>
          </rPr>
          <t>Car rental included in IFRS for 2q 2020</t>
        </r>
      </text>
    </comment>
    <comment ref="AM12" authorId="0" shapeId="0" xr:uid="{00000000-0006-0000-0100-000002000000}">
      <text>
        <r>
          <rPr>
            <sz val="9"/>
            <color indexed="81"/>
            <rFont val="Tahoma"/>
            <family val="2"/>
            <charset val="204"/>
          </rPr>
          <t>Car rental excluded in IFRS for 2q 2020</t>
        </r>
      </text>
    </comment>
    <comment ref="AM26" authorId="0" shapeId="0" xr:uid="{00000000-0006-0000-0100-000003000000}">
      <text>
        <r>
          <rPr>
            <sz val="9"/>
            <color indexed="81"/>
            <rFont val="Tahoma"/>
            <family val="2"/>
            <charset val="204"/>
          </rPr>
          <t>Commission expenses excluded in IFRS fo 2q 2020</t>
        </r>
      </text>
    </comment>
    <comment ref="AM30" authorId="0" shapeId="0" xr:uid="{00000000-0006-0000-0100-000004000000}">
      <text>
        <r>
          <rPr>
            <sz val="9"/>
            <color indexed="81"/>
            <rFont val="Tahoma"/>
            <family val="2"/>
            <charset val="204"/>
          </rPr>
          <t>Commission expenses included in IFRS for 2q 2020</t>
        </r>
      </text>
    </comment>
    <comment ref="T125" authorId="1" shapeId="0" xr:uid="{00000000-0006-0000-0100-000005000000}">
      <text>
        <r>
          <rPr>
            <sz val="9"/>
            <color indexed="81"/>
            <rFont val="Tahoma"/>
            <family val="2"/>
            <charset val="204"/>
          </rPr>
          <t>incl. 101 kt UAN</t>
        </r>
      </text>
    </comment>
    <comment ref="BC132" authorId="0" shapeId="0" xr:uid="{832BFFF9-C49D-4822-8488-FB0E41357F58}">
      <text>
        <r>
          <rPr>
            <sz val="9"/>
            <color indexed="81"/>
            <rFont val="Tahoma"/>
            <family val="2"/>
            <charset val="204"/>
          </rPr>
          <t>без данных с 28.04 по 19.05</t>
        </r>
      </text>
    </comment>
    <comment ref="BI132" authorId="0" shapeId="0" xr:uid="{EFB58F35-3287-45B2-A04C-4A5305CBE03B}">
      <text>
        <r>
          <rPr>
            <sz val="9"/>
            <color indexed="81"/>
            <rFont val="Tahoma"/>
            <family val="2"/>
            <charset val="204"/>
          </rPr>
          <t>без данных с 14.07 по 27.07</t>
        </r>
      </text>
    </comment>
    <comment ref="BB136" authorId="0" shapeId="0" xr:uid="{F083C9A2-A276-4D50-9D60-452F16811D33}">
      <text>
        <r>
          <rPr>
            <sz val="9"/>
            <color indexed="81"/>
            <rFont val="Tahoma"/>
            <family val="2"/>
            <charset val="204"/>
          </rPr>
          <t>until 10 of March</t>
        </r>
      </text>
    </comment>
    <comment ref="BC136" authorId="0" shapeId="0" xr:uid="{11EB1A60-F11A-4B7C-9C49-6C9D36879CA2}">
      <text>
        <r>
          <rPr>
            <sz val="9"/>
            <color indexed="81"/>
            <rFont val="Tahoma"/>
            <family val="2"/>
            <charset val="204"/>
          </rPr>
          <t>с 12.05</t>
        </r>
      </text>
    </comment>
    <comment ref="BI136" authorId="0" shapeId="0" xr:uid="{42C72AC2-DD1C-4D5E-BBCA-CF7FE44D1CD5}">
      <text>
        <r>
          <rPr>
            <sz val="9"/>
            <color indexed="81"/>
            <rFont val="Tahoma"/>
            <family val="2"/>
            <charset val="204"/>
          </rPr>
          <t>без данных с 14.07 по 27.07</t>
        </r>
      </text>
    </comment>
    <comment ref="BI138" authorId="0" shapeId="0" xr:uid="{0B248F75-BC3F-417B-978B-D574B1D82213}">
      <text>
        <r>
          <rPr>
            <sz val="9"/>
            <color indexed="81"/>
            <rFont val="Tahoma"/>
            <family val="2"/>
            <charset val="204"/>
          </rPr>
          <t>без данных с 14.07 по 27.07</t>
        </r>
      </text>
    </comment>
    <comment ref="BI140" authorId="0" shapeId="0" xr:uid="{8C5A503F-A2B7-4634-A8D4-5CA1C15E65AF}">
      <text>
        <r>
          <rPr>
            <sz val="9"/>
            <color indexed="81"/>
            <rFont val="Tahoma"/>
            <family val="2"/>
            <charset val="204"/>
          </rPr>
          <t>без данных с 14.07 по 27.07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Volgareva Valeriya</author>
    <author>Yashin Alexander</author>
    <author>yashin</author>
    <author>Popov Ilya</author>
  </authors>
  <commentList>
    <comment ref="AT8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04"/>
          </rPr>
          <t>Volgareva Valeriya:</t>
        </r>
        <r>
          <rPr>
            <sz val="9"/>
            <color indexed="81"/>
            <rFont val="Tahoma"/>
            <family val="2"/>
            <charset val="204"/>
          </rPr>
          <t xml:space="preserve">
part of the expenses was reclassified from SG&amp;A</t>
        </r>
      </text>
    </comment>
    <comment ref="AM11" authorId="1" shapeId="0" xr:uid="{00000000-0006-0000-0000-000002000000}">
      <text>
        <r>
          <rPr>
            <sz val="9"/>
            <color indexed="81"/>
            <rFont val="Tahoma"/>
            <family val="2"/>
            <charset val="204"/>
          </rPr>
          <t>Car rental included in IFRS for 2q 2020</t>
        </r>
      </text>
    </comment>
    <comment ref="AM12" authorId="1" shapeId="0" xr:uid="{00000000-0006-0000-0000-000003000000}">
      <text>
        <r>
          <rPr>
            <sz val="9"/>
            <color indexed="81"/>
            <rFont val="Tahoma"/>
            <family val="2"/>
            <charset val="204"/>
          </rPr>
          <t>Car rental excluded in IFRS for 2q 2020</t>
        </r>
      </text>
    </comment>
    <comment ref="AT12" authorId="0" shapeId="0" xr:uid="{00000000-0006-0000-0000-000004000000}">
      <text>
        <r>
          <rPr>
            <b/>
            <sz val="9"/>
            <color indexed="81"/>
            <rFont val="Tahoma"/>
            <family val="2"/>
            <charset val="204"/>
          </rPr>
          <t>Volgareva Valeriya:</t>
        </r>
        <r>
          <rPr>
            <sz val="9"/>
            <color indexed="81"/>
            <rFont val="Tahoma"/>
            <family val="2"/>
            <charset val="204"/>
          </rPr>
          <t xml:space="preserve">
part of the expenses was reclassified to COGS</t>
        </r>
      </text>
    </comment>
    <comment ref="AF17" authorId="2" shapeId="0" xr:uid="{00000000-0006-0000-0000-000005000000}">
      <text>
        <r>
          <rPr>
            <b/>
            <sz val="9"/>
            <color indexed="81"/>
            <rFont val="Tahoma"/>
            <family val="2"/>
            <charset val="204"/>
          </rPr>
          <t>yashin:</t>
        </r>
        <r>
          <rPr>
            <sz val="9"/>
            <color indexed="81"/>
            <rFont val="Tahoma"/>
            <family val="2"/>
            <charset val="204"/>
          </rPr>
          <t xml:space="preserve">
нетто</t>
        </r>
      </text>
    </comment>
    <comment ref="BD21" authorId="0" shapeId="0" xr:uid="{40E12AA2-8AC1-4DFE-8FD9-762E8425B1EF}">
      <text>
        <r>
          <rPr>
            <b/>
            <sz val="9"/>
            <color indexed="81"/>
            <rFont val="Tahoma"/>
            <family val="2"/>
            <charset val="204"/>
          </rPr>
          <t>Volgareva Valeriya:</t>
        </r>
        <r>
          <rPr>
            <sz val="9"/>
            <color indexed="81"/>
            <rFont val="Tahoma"/>
            <family val="2"/>
            <charset val="204"/>
          </rPr>
          <t xml:space="preserve">
Резерв по дебиторской задолженности</t>
        </r>
      </text>
    </comment>
    <comment ref="BE23" authorId="0" shapeId="0" xr:uid="{A4627072-E09C-454E-ACEC-450C6829417B}">
      <text>
        <r>
          <rPr>
            <sz val="9"/>
            <color indexed="81"/>
            <rFont val="Tahoma"/>
            <family val="2"/>
            <charset val="204"/>
          </rPr>
          <t xml:space="preserve">создание резерва по сомнительным долгам 6 074 млн </t>
        </r>
      </text>
    </comment>
    <comment ref="P25" authorId="3" shapeId="0" xr:uid="{00000000-0006-0000-0000-000006000000}">
      <text>
        <r>
          <rPr>
            <b/>
            <sz val="9"/>
            <color indexed="81"/>
            <rFont val="Tahoma"/>
            <family val="2"/>
            <charset val="204"/>
          </rPr>
          <t>Продажа URKA + прибыль от переоценки Azoty</t>
        </r>
      </text>
    </comment>
    <comment ref="AM26" authorId="1" shapeId="0" xr:uid="{00000000-0006-0000-0000-000007000000}">
      <text>
        <r>
          <rPr>
            <sz val="9"/>
            <color indexed="81"/>
            <rFont val="Tahoma"/>
            <family val="2"/>
            <charset val="204"/>
          </rPr>
          <t>Commission expenses excluded in IFRS for 2q 2020</t>
        </r>
      </text>
    </comment>
    <comment ref="AF27" authorId="2" shapeId="0" xr:uid="{00000000-0006-0000-0000-000008000000}">
      <text>
        <r>
          <rPr>
            <b/>
            <sz val="9"/>
            <color indexed="81"/>
            <rFont val="Tahoma"/>
            <family val="2"/>
            <charset val="204"/>
          </rPr>
          <t>yashin:</t>
        </r>
        <r>
          <rPr>
            <sz val="9"/>
            <color indexed="81"/>
            <rFont val="Tahoma"/>
            <family val="2"/>
            <charset val="204"/>
          </rPr>
          <t xml:space="preserve">
нетто</t>
        </r>
      </text>
    </comment>
    <comment ref="AM30" authorId="1" shapeId="0" xr:uid="{00000000-0006-0000-0000-000009000000}">
      <text>
        <r>
          <rPr>
            <sz val="9"/>
            <color indexed="81"/>
            <rFont val="Tahoma"/>
            <family val="2"/>
            <charset val="204"/>
          </rPr>
          <t>Commission expenses included in IFRS for 2q 2020</t>
        </r>
      </text>
    </comment>
    <comment ref="L45" authorId="2" shapeId="0" xr:uid="{00000000-0006-0000-0000-00000A000000}">
      <text>
        <r>
          <rPr>
            <sz val="9"/>
            <color indexed="81"/>
            <rFont val="Tahoma"/>
            <family val="2"/>
            <charset val="204"/>
          </rPr>
          <t>за вычетом процентного дохода от временно инвестированных средств
(по новой учетной политике МСФО)</t>
        </r>
      </text>
    </comment>
    <comment ref="O45" authorId="2" shapeId="0" xr:uid="{00000000-0006-0000-0000-00000B000000}">
      <text>
        <r>
          <rPr>
            <sz val="9"/>
            <color indexed="81"/>
            <rFont val="Tahoma"/>
            <family val="2"/>
            <charset val="204"/>
          </rPr>
          <t>Лиц. ВКК + СЗФК + Акрон + Дорогобуж</t>
        </r>
      </text>
    </comment>
    <comment ref="AO58" authorId="2" shapeId="0" xr:uid="{00000000-0006-0000-0000-00000C000000}">
      <text>
        <r>
          <rPr>
            <b/>
            <sz val="9"/>
            <color indexed="81"/>
            <rFont val="Tahoma"/>
            <family val="2"/>
            <charset val="204"/>
          </rPr>
          <t>yashin:</t>
        </r>
        <r>
          <rPr>
            <sz val="9"/>
            <color indexed="81"/>
            <rFont val="Tahoma"/>
            <family val="2"/>
            <charset val="204"/>
          </rPr>
          <t xml:space="preserve">
объединили с "Добыча, кроме СЗФК"</t>
        </r>
      </text>
    </comment>
    <comment ref="BC132" authorId="1" shapeId="0" xr:uid="{18CCF046-FC58-4CF8-B740-BDB53731889B}">
      <text>
        <r>
          <rPr>
            <sz val="9"/>
            <color indexed="81"/>
            <rFont val="Tahoma"/>
            <family val="2"/>
            <charset val="204"/>
          </rPr>
          <t>без данных с 28.04 по 19.05</t>
        </r>
      </text>
    </comment>
    <comment ref="BD132" authorId="1" shapeId="0" xr:uid="{365F4392-E95A-477B-B90B-A45EB1E06D71}">
      <text>
        <r>
          <rPr>
            <sz val="9"/>
            <color indexed="81"/>
            <rFont val="Tahoma"/>
            <family val="2"/>
            <charset val="204"/>
          </rPr>
          <t>без данных с 28.04 по 19.05</t>
        </r>
      </text>
    </comment>
    <comment ref="BE132" authorId="1" shapeId="0" xr:uid="{77B4941A-44A9-417E-88E0-B69E2460009F}">
      <text>
        <r>
          <rPr>
            <sz val="9"/>
            <color indexed="81"/>
            <rFont val="Tahoma"/>
            <family val="2"/>
            <charset val="204"/>
          </rPr>
          <t>без данных с 28.04 по 19.05</t>
        </r>
      </text>
    </comment>
    <comment ref="BI132" authorId="1" shapeId="0" xr:uid="{C52FC281-3D5E-4340-BDFF-D73F7E98E488}">
      <text>
        <r>
          <rPr>
            <sz val="9"/>
            <color indexed="81"/>
            <rFont val="Tahoma"/>
            <family val="2"/>
            <charset val="204"/>
          </rPr>
          <t>без данных с 14.07 по 27.07</t>
        </r>
      </text>
    </comment>
    <comment ref="BB136" authorId="1" shapeId="0" xr:uid="{4FCDDAFD-7489-4C1F-B0B1-D7AA60C422C0}">
      <text>
        <r>
          <rPr>
            <sz val="9"/>
            <color indexed="81"/>
            <rFont val="Tahoma"/>
            <family val="2"/>
            <charset val="204"/>
          </rPr>
          <t>until 10 of March</t>
        </r>
      </text>
    </comment>
    <comment ref="BC136" authorId="1" shapeId="0" xr:uid="{BECFAAA0-9226-4892-A4E1-F92B0FD70D48}">
      <text>
        <r>
          <rPr>
            <sz val="9"/>
            <color indexed="81"/>
            <rFont val="Tahoma"/>
            <family val="2"/>
            <charset val="204"/>
          </rPr>
          <t>без данных с 17.03 по 05.05</t>
        </r>
      </text>
    </comment>
    <comment ref="BD136" authorId="1" shapeId="0" xr:uid="{0A55157E-9020-4351-9C51-8156DBDE4721}">
      <text>
        <r>
          <rPr>
            <sz val="9"/>
            <color indexed="81"/>
            <rFont val="Tahoma"/>
            <family val="2"/>
            <charset val="204"/>
          </rPr>
          <t>без данных с 17.03 по 05.05</t>
        </r>
      </text>
    </comment>
    <comment ref="BE136" authorId="1" shapeId="0" xr:uid="{673E9E22-6AD8-40FA-A3D6-B32842905D80}">
      <text>
        <r>
          <rPr>
            <sz val="9"/>
            <color indexed="81"/>
            <rFont val="Tahoma"/>
            <family val="2"/>
            <charset val="204"/>
          </rPr>
          <t>без данных с 17.03 по 05.05</t>
        </r>
      </text>
    </comment>
    <comment ref="BI136" authorId="1" shapeId="0" xr:uid="{5A924E4B-8612-442E-B5E0-1C8C26F300E0}">
      <text>
        <r>
          <rPr>
            <sz val="9"/>
            <color indexed="81"/>
            <rFont val="Tahoma"/>
            <family val="2"/>
            <charset val="204"/>
          </rPr>
          <t>без данных с 14.07 по 27.07</t>
        </r>
      </text>
    </comment>
    <comment ref="BJ136" authorId="1" shapeId="0" xr:uid="{89135285-C4C4-401C-8CD0-356B8E7F0276}">
      <text>
        <r>
          <rPr>
            <sz val="9"/>
            <color indexed="81"/>
            <rFont val="Tahoma"/>
            <family val="2"/>
            <charset val="204"/>
          </rPr>
          <t>без данных с 14.07 по 27.07</t>
        </r>
      </text>
    </comment>
    <comment ref="BI138" authorId="1" shapeId="0" xr:uid="{79022C05-3522-40FE-B783-4C27D4920941}">
      <text>
        <r>
          <rPr>
            <sz val="9"/>
            <color indexed="81"/>
            <rFont val="Tahoma"/>
            <family val="2"/>
            <charset val="204"/>
          </rPr>
          <t>без данных с 14.07 по 27.07</t>
        </r>
      </text>
    </comment>
    <comment ref="BJ138" authorId="1" shapeId="0" xr:uid="{6E71F1D5-1A1A-46E2-A379-DF73A3E4A508}">
      <text>
        <r>
          <rPr>
            <sz val="9"/>
            <color indexed="81"/>
            <rFont val="Tahoma"/>
            <family val="2"/>
            <charset val="204"/>
          </rPr>
          <t>без данных с 14.07 по 27.07</t>
        </r>
      </text>
    </comment>
    <comment ref="BI140" authorId="1" shapeId="0" xr:uid="{E110610B-8BCC-46F0-951C-133936B1F9E8}">
      <text>
        <r>
          <rPr>
            <sz val="9"/>
            <color indexed="81"/>
            <rFont val="Tahoma"/>
            <family val="2"/>
            <charset val="204"/>
          </rPr>
          <t>без данных с 14.07 по 27.07</t>
        </r>
      </text>
    </comment>
    <comment ref="BJ140" authorId="1" shapeId="0" xr:uid="{F9CC8CDE-5510-4B54-82C4-3ED6AEB5BA54}">
      <text>
        <r>
          <rPr>
            <sz val="9"/>
            <color indexed="81"/>
            <rFont val="Tahoma"/>
            <family val="2"/>
            <charset val="204"/>
          </rPr>
          <t>без данных с 14.07 по 27.07</t>
        </r>
      </text>
    </comment>
  </commentList>
</comments>
</file>

<file path=xl/sharedStrings.xml><?xml version="1.0" encoding="utf-8"?>
<sst xmlns="http://schemas.openxmlformats.org/spreadsheetml/2006/main" count="1240" uniqueCount="357">
  <si>
    <t>Выручка</t>
  </si>
  <si>
    <t>Себестоимость проданной продукции</t>
  </si>
  <si>
    <t>Валовая прибыль</t>
  </si>
  <si>
    <t>Транспортные расходы</t>
  </si>
  <si>
    <t>Коммерческие, общие и административные расходы</t>
  </si>
  <si>
    <t>Прочие операционные доходы / (расходы), нетто</t>
  </si>
  <si>
    <t>Проценты к уплате</t>
  </si>
  <si>
    <t>Прибыль до налогообложения</t>
  </si>
  <si>
    <t>Расходы по налогу на прибыль</t>
  </si>
  <si>
    <t>Прибыль за отчетный период</t>
  </si>
  <si>
    <t>EBITDA</t>
  </si>
  <si>
    <t>ST debt</t>
  </si>
  <si>
    <t>LT debt</t>
  </si>
  <si>
    <t>Deposits</t>
  </si>
  <si>
    <t>Net debt</t>
  </si>
  <si>
    <t>Total Gross debt</t>
  </si>
  <si>
    <t>Operational CF before changes in WC</t>
  </si>
  <si>
    <t>Changes in WC</t>
  </si>
  <si>
    <t>Operational CF after changes in WC</t>
  </si>
  <si>
    <t>Tax paid</t>
  </si>
  <si>
    <t>Interest paid</t>
  </si>
  <si>
    <t>Прибыль, причитающаяся:</t>
  </si>
  <si>
    <t>Собственникам Компании</t>
  </si>
  <si>
    <t>Держателям неконтролирующих долей</t>
  </si>
  <si>
    <t>P&amp;L</t>
  </si>
  <si>
    <t>Ammonia</t>
  </si>
  <si>
    <t>Apatite concentrate</t>
  </si>
  <si>
    <t>На конец периода</t>
  </si>
  <si>
    <t>Средний за период</t>
  </si>
  <si>
    <t>UAN</t>
  </si>
  <si>
    <t>NPK</t>
  </si>
  <si>
    <t>Прибыль по курсовым разницам</t>
  </si>
  <si>
    <t>Убыток по курсовым разницам</t>
  </si>
  <si>
    <t>Net Debt/LTM EBITDA</t>
  </si>
  <si>
    <t>3M 2013</t>
  </si>
  <si>
    <t>3M 2012</t>
  </si>
  <si>
    <t>9M 2012</t>
  </si>
  <si>
    <t>6M 2012</t>
  </si>
  <si>
    <t>12M 2012</t>
  </si>
  <si>
    <t>6M 2013</t>
  </si>
  <si>
    <t>9M 2013</t>
  </si>
  <si>
    <t>12M 2013</t>
  </si>
  <si>
    <t>в миллионах рублей</t>
  </si>
  <si>
    <t>Отчет о прибылях и убытках</t>
  </si>
  <si>
    <t>Баланс</t>
  </si>
  <si>
    <t>Revenue</t>
  </si>
  <si>
    <t>Cost of sales</t>
  </si>
  <si>
    <t>Transportation expenses</t>
  </si>
  <si>
    <t>SG&amp;A</t>
  </si>
  <si>
    <t>Gross profit</t>
  </si>
  <si>
    <t>Gain (loss) on disposal of investments, net</t>
  </si>
  <si>
    <t>Other operating income (expenses), net</t>
  </si>
  <si>
    <t>Foreign exchange gain</t>
  </si>
  <si>
    <t>Foreign exchange loss</t>
  </si>
  <si>
    <t>Операционная прибыль</t>
  </si>
  <si>
    <t>Operating profit</t>
  </si>
  <si>
    <t>Other finance income (expenses), net</t>
  </si>
  <si>
    <t>Прочие финансовые доходы / (расходы), нетто</t>
  </si>
  <si>
    <t>Interest expence</t>
  </si>
  <si>
    <t>Gain (loss) on derivatives, net</t>
  </si>
  <si>
    <t>Profit before taxation</t>
  </si>
  <si>
    <t>Income tax expense</t>
  </si>
  <si>
    <t>Profit for the period</t>
  </si>
  <si>
    <t>Profit excl. net foreign exchange gain (loss)</t>
  </si>
  <si>
    <t>Profit is attributable to:</t>
  </si>
  <si>
    <t>Owners of the Company</t>
  </si>
  <si>
    <t>Non-controlling interest</t>
  </si>
  <si>
    <t>EBITDA margin</t>
  </si>
  <si>
    <t>in millions of Russian rubles</t>
  </si>
  <si>
    <t>KEY IFRS FIGURES</t>
  </si>
  <si>
    <t>ОСНОВНЫЕ ПОКАЗАТЕЛИ ПО МСФО</t>
  </si>
  <si>
    <t>Общий долг</t>
  </si>
  <si>
    <t>Денежные средства и их эквиваленты</t>
  </si>
  <si>
    <t>Банковские депозиты</t>
  </si>
  <si>
    <t>Краткосрочный долг</t>
  </si>
  <si>
    <t>Долгосрочный долг</t>
  </si>
  <si>
    <t>Cash and equivalents</t>
  </si>
  <si>
    <t>Всего денежные средства и эквиваленты</t>
  </si>
  <si>
    <t>Чистый долг</t>
  </si>
  <si>
    <t>Чистый долг/LTM EBITDA</t>
  </si>
  <si>
    <t>Отчет о движении денежных средств</t>
  </si>
  <si>
    <t>в тысячах тонн</t>
  </si>
  <si>
    <t>Прибыль/(убыток) от реализации инвестиций, нетто</t>
  </si>
  <si>
    <t>Balance Sheet</t>
  </si>
  <si>
    <t>in millions of US dollars</t>
  </si>
  <si>
    <t>в миллионах долларов США</t>
  </si>
  <si>
    <t>in thousands of tonnes</t>
  </si>
  <si>
    <t>Other operating income (expenses), net, incl.:</t>
  </si>
  <si>
    <t>Прочие операционные доходы / (расходы), нетто, вкл.:</t>
  </si>
  <si>
    <t>Finance income (costs), net, incl.:</t>
  </si>
  <si>
    <t>Финансовые доходы / (расходы), нетто, вкл.</t>
  </si>
  <si>
    <t>в т.ч. внутреннее потребление</t>
  </si>
  <si>
    <t>Производство товарной продукции</t>
  </si>
  <si>
    <t>Trading operations</t>
  </si>
  <si>
    <t>Перепродажи продукции 3-их лиц</t>
  </si>
  <si>
    <t>Производство</t>
  </si>
  <si>
    <t>Апатитовый концентрат</t>
  </si>
  <si>
    <t>Продукция неорганической химии</t>
  </si>
  <si>
    <t>Non-organic compounds</t>
  </si>
  <si>
    <t>Organic compounds</t>
  </si>
  <si>
    <t>Продукция органического синтеза</t>
  </si>
  <si>
    <t>Аммиак</t>
  </si>
  <si>
    <t xml:space="preserve">Nitrogen fertilisers, incl.: </t>
  </si>
  <si>
    <t>Азотные удобрения, вкл.:</t>
  </si>
  <si>
    <t>КАС</t>
  </si>
  <si>
    <t>Аммиачная селитра, с/х</t>
  </si>
  <si>
    <t>AN, agricultural</t>
  </si>
  <si>
    <t>Complex fertilisers</t>
  </si>
  <si>
    <t>Сложные удобрения, вкл.:</t>
  </si>
  <si>
    <t>Complex fertilisers, incl.:</t>
  </si>
  <si>
    <t>Азофоска</t>
  </si>
  <si>
    <t>Bulk blends</t>
  </si>
  <si>
    <t>Смешанные удобрения</t>
  </si>
  <si>
    <t>Nitrogen fertilisers</t>
  </si>
  <si>
    <t>Азотные удобрения</t>
  </si>
  <si>
    <t>Сложные удобрения</t>
  </si>
  <si>
    <t>Sales of own products</t>
  </si>
  <si>
    <t>Продажи собственой продукции</t>
  </si>
  <si>
    <t>Sales</t>
  </si>
  <si>
    <t>Production</t>
  </si>
  <si>
    <t>Продажи</t>
  </si>
  <si>
    <t>USD/RUB</t>
  </si>
  <si>
    <t>Average</t>
  </si>
  <si>
    <t>End of period</t>
  </si>
  <si>
    <t>Курс USD/RUB</t>
  </si>
  <si>
    <t>Cash Flow</t>
  </si>
  <si>
    <t>Капитализация процентов по займам</t>
  </si>
  <si>
    <t>Денежные потоки от инвестиционной деятельности</t>
  </si>
  <si>
    <t>Денежные потоки от операционной деятельности</t>
  </si>
  <si>
    <t>Денежные потоки от операционной деятельности до изменений оборотного капитала</t>
  </si>
  <si>
    <t>Изменения оборотного капитала</t>
  </si>
  <si>
    <t>Денежные потоки от операционной деятельности после изменений оборотного капитала</t>
  </si>
  <si>
    <t>Налог на прибыль уплаченный</t>
  </si>
  <si>
    <t>Capitalised borrowing costs</t>
  </si>
  <si>
    <t>Прибыль без курсовых разниц</t>
  </si>
  <si>
    <t>Дивиденды, выплаченные акционерам</t>
  </si>
  <si>
    <t>Dividend paid to shareholders</t>
  </si>
  <si>
    <t>Проценты уплаченные</t>
  </si>
  <si>
    <t>1Q 2012</t>
  </si>
  <si>
    <t>2Q 2012</t>
  </si>
  <si>
    <t>3Q 2012</t>
  </si>
  <si>
    <t>4Q 2012</t>
  </si>
  <si>
    <t>1Q 2013</t>
  </si>
  <si>
    <t>2Q 2013</t>
  </si>
  <si>
    <t>3Q 2013</t>
  </si>
  <si>
    <t>4Q 2013</t>
  </si>
  <si>
    <t>AN, industrial</t>
  </si>
  <si>
    <t>Аммиачная селитра, промышленная</t>
  </si>
  <si>
    <t>Total cash and equivalents</t>
  </si>
  <si>
    <t>incl. in-house consumption</t>
  </si>
  <si>
    <t>in US dollars per tonne</t>
  </si>
  <si>
    <t>Fertiliser</t>
  </si>
  <si>
    <t>Удобрение</t>
  </si>
  <si>
    <t>СРЕДНИЕ ИНДИКАТИВНЫЕ ЦЕНЫ НА МИНЕРАЛЬНЫЕ УДОБРЕНИЯ</t>
  </si>
  <si>
    <t>в долларах США за тонну</t>
  </si>
  <si>
    <t>Источник: ЦБ РФ</t>
  </si>
  <si>
    <t>ОПЕРАЦИОННЫЕ РЕЗУЛЬТАТЫ</t>
  </si>
  <si>
    <t>OPERATIONAL RESULTS</t>
  </si>
  <si>
    <t>Source: Central Bank of Russia</t>
  </si>
  <si>
    <t>Source: Fertecon, FMB, The Market</t>
  </si>
  <si>
    <t>Азофоска 16-16-16, FOB порты бывш. СССР</t>
  </si>
  <si>
    <t>NPK 16-16-16, FOB FSU</t>
  </si>
  <si>
    <t>Источник: Fertecon, FMB, The Market</t>
  </si>
  <si>
    <t>Analytics</t>
  </si>
  <si>
    <t>Аналитические показатели</t>
  </si>
  <si>
    <t>Прибыль от операций с разрешениями на геологоразведку</t>
  </si>
  <si>
    <t>Gain on exploration permits</t>
  </si>
  <si>
    <t>3M 2014</t>
  </si>
  <si>
    <t>Non-organic compounds, incl.:</t>
  </si>
  <si>
    <t>Продукция неорганической химии, вкл.:</t>
  </si>
  <si>
    <t>1Q 2014</t>
  </si>
  <si>
    <t>Свободные денежные потоки после выплаты процентов</t>
  </si>
  <si>
    <t>Net Operational Cash Flow</t>
  </si>
  <si>
    <t>Net Investment Cash Flow</t>
  </si>
  <si>
    <t>Leveraged Free Cash Flow</t>
  </si>
  <si>
    <t>2Q 2014</t>
  </si>
  <si>
    <t>6M 2014</t>
  </si>
  <si>
    <t>9M 2014</t>
  </si>
  <si>
    <t>3Q 2014</t>
  </si>
  <si>
    <t>AN, FOB Baltic Sea</t>
  </si>
  <si>
    <t>Аммиачная селитра, FOB Балтика</t>
  </si>
  <si>
    <t>Доля в прибыли инвестиций, учитываемых методом долевого участия</t>
  </si>
  <si>
    <t>Share of profit of equity accounted investees</t>
  </si>
  <si>
    <t>INDICATIVE AVERAGE PRICES FOR FERTILISERS</t>
  </si>
  <si>
    <t>4Q 2014</t>
  </si>
  <si>
    <t>12M 2014</t>
  </si>
  <si>
    <t>Operating CF before changes in WC</t>
  </si>
  <si>
    <t>Operating CF after changes in WC</t>
  </si>
  <si>
    <t>Net Operating Cash Flow</t>
  </si>
  <si>
    <t>1Q 2015</t>
  </si>
  <si>
    <t>3M 2015</t>
  </si>
  <si>
    <t>Себестоимость проданной продукции, вкл.</t>
  </si>
  <si>
    <t>Depreciation and amortisation</t>
  </si>
  <si>
    <t>Амортизация основных средств и нематериальных активов</t>
  </si>
  <si>
    <t>6M 2015</t>
  </si>
  <si>
    <t>2Q 2015</t>
  </si>
  <si>
    <t>Судебные расходы</t>
  </si>
  <si>
    <t>Legal expenses</t>
  </si>
  <si>
    <t>3Q 2015</t>
  </si>
  <si>
    <t>9M 2015</t>
  </si>
  <si>
    <t>Total merchant output</t>
  </si>
  <si>
    <t>12M 2015</t>
  </si>
  <si>
    <t>4Q 2015</t>
  </si>
  <si>
    <t>1Q 2016</t>
  </si>
  <si>
    <t>2Q 2016</t>
  </si>
  <si>
    <t>6M 2016</t>
  </si>
  <si>
    <t>Результат прекращения применения метода долевого участия при учете инвестиций</t>
  </si>
  <si>
    <t>Result from suspension of use of equity investee method</t>
  </si>
  <si>
    <t>Прибыль от продолжающейся деятельности</t>
  </si>
  <si>
    <t>Убыток от прекращенной деятельности</t>
  </si>
  <si>
    <t>Profit from continuing operations</t>
  </si>
  <si>
    <t>Loss from discontinued operations</t>
  </si>
  <si>
    <t>Акрон</t>
  </si>
  <si>
    <t>Дорогобуж</t>
  </si>
  <si>
    <t xml:space="preserve">Хунжи Акрон </t>
  </si>
  <si>
    <t>Логистика</t>
  </si>
  <si>
    <t>Торговая деятельность</t>
  </si>
  <si>
    <t>Добыча СЗФК</t>
  </si>
  <si>
    <t>Добыча, кроме СЗФК</t>
  </si>
  <si>
    <t>Инвестиции, учитываемые методом долевого участия</t>
  </si>
  <si>
    <t xml:space="preserve">Прочее </t>
  </si>
  <si>
    <t>9M 2015*</t>
  </si>
  <si>
    <t>9M 2016*</t>
  </si>
  <si>
    <t>EBITDA по сегментам:</t>
  </si>
  <si>
    <t>Acron</t>
  </si>
  <si>
    <t>Dorogobuzh</t>
  </si>
  <si>
    <t>Logistics</t>
  </si>
  <si>
    <t>Hongri Acron</t>
  </si>
  <si>
    <t>Trading</t>
  </si>
  <si>
    <t>Mining NWPC</t>
  </si>
  <si>
    <t>Mining excluding NWPC</t>
  </si>
  <si>
    <t>Investment in equity accounted investees</t>
  </si>
  <si>
    <t>Other</t>
  </si>
  <si>
    <t>EBITDA breakdown by segment:</t>
  </si>
  <si>
    <t>EBITDA скорректированная</t>
  </si>
  <si>
    <t>EBITDA adjusted</t>
  </si>
  <si>
    <t>3Q 2016</t>
  </si>
  <si>
    <t>12M 2016</t>
  </si>
  <si>
    <t>* Reclassified: excluded production of Hongri</t>
  </si>
  <si>
    <t>* Reclassified: excluded sales of Hongri</t>
  </si>
  <si>
    <t>* произведена реклассификация: исключён объём продаж продукции Хунжи-Акрон</t>
  </si>
  <si>
    <t>* произведена реклассификация: исключён объём производства продукции Хунжи-Акрон</t>
  </si>
  <si>
    <t>12M 2015*</t>
  </si>
  <si>
    <t>12M 2016*</t>
  </si>
  <si>
    <t>* произведена реклассификация: 1) из показателей исключен Хунжи-Акрон (представлен в статье "Убыток от прекращенной деятельности"); 2) из EBITDA исключена доля в прибыли инвестиций, учитываемых методом долевого участия (Grupa Azoty)</t>
  </si>
  <si>
    <t>3Q 2016*</t>
  </si>
  <si>
    <t>4Q 2016*</t>
  </si>
  <si>
    <t>3Q 2015*</t>
  </si>
  <si>
    <t>4Q 2015*</t>
  </si>
  <si>
    <t>4Q 2016</t>
  </si>
  <si>
    <t>1Q 2017</t>
  </si>
  <si>
    <t>3M 2016*</t>
  </si>
  <si>
    <t>1Q 2016*</t>
  </si>
  <si>
    <t>2Q 2017</t>
  </si>
  <si>
    <t>Capex, incl.</t>
  </si>
  <si>
    <t>Капвложения, вкл.</t>
  </si>
  <si>
    <t>Хунжи</t>
  </si>
  <si>
    <t>Прочее</t>
  </si>
  <si>
    <t>NWPC (OleniyRuchey)</t>
  </si>
  <si>
    <t>VPC (Talitsky)</t>
  </si>
  <si>
    <t>ВКК (Талицкий)</t>
  </si>
  <si>
    <t>СЗФК (Олений ручей)</t>
  </si>
  <si>
    <t>Hongri</t>
  </si>
  <si>
    <t>3M 2017</t>
  </si>
  <si>
    <t>6M 2017</t>
  </si>
  <si>
    <t>6M 2016*</t>
  </si>
  <si>
    <t>3M 2016</t>
  </si>
  <si>
    <t>9M 2016</t>
  </si>
  <si>
    <t>2Q 2016*</t>
  </si>
  <si>
    <t>* с 3-го кв 2015г исключены объёмы производства Хунжи-Акрон в связи с реклассификацией МСФО</t>
  </si>
  <si>
    <t>3Q 2017</t>
  </si>
  <si>
    <t>9М 2017</t>
  </si>
  <si>
    <t>9M 2017</t>
  </si>
  <si>
    <t>12М 2017</t>
  </si>
  <si>
    <t>4Q 2017</t>
  </si>
  <si>
    <t>12M 2017</t>
  </si>
  <si>
    <t>Urea, industrial</t>
  </si>
  <si>
    <t>Карбамид, промышленный</t>
  </si>
  <si>
    <t>Urea, agricultural**</t>
  </si>
  <si>
    <t>Карбамид, с/х**</t>
  </si>
  <si>
    <t>** до 2016 года включён карбамид для промышленности</t>
  </si>
  <si>
    <t>** Includes industrial urea until 2016</t>
  </si>
  <si>
    <t>Скорректированная чистая прибыль</t>
  </si>
  <si>
    <t>Net Profit adjusted</t>
  </si>
  <si>
    <t>3M 2018</t>
  </si>
  <si>
    <t>1Q 2018</t>
  </si>
  <si>
    <t>2Q 2018</t>
  </si>
  <si>
    <t>q/q</t>
  </si>
  <si>
    <t>y/y</t>
  </si>
  <si>
    <t>6M 2018</t>
  </si>
  <si>
    <t>Убыток от выбытия разрешений на разработку</t>
  </si>
  <si>
    <t>Loss on disposal of exploration licences</t>
  </si>
  <si>
    <t>3Q 2018</t>
  </si>
  <si>
    <t>9M 2018</t>
  </si>
  <si>
    <t>12M 2018</t>
  </si>
  <si>
    <t>4Q 2018</t>
  </si>
  <si>
    <t>1Q 2019</t>
  </si>
  <si>
    <t>3M 2019</t>
  </si>
  <si>
    <t>Капитализированные расходы по займам</t>
  </si>
  <si>
    <t>2Q 2019</t>
  </si>
  <si>
    <t>6M 2019</t>
  </si>
  <si>
    <t>9M 2019</t>
  </si>
  <si>
    <t>3Q 2019</t>
  </si>
  <si>
    <t>Прибыль / (убыток) от операций с производными финансовыми инструментами, нетто</t>
  </si>
  <si>
    <t>4Q 2019</t>
  </si>
  <si>
    <t>12M 2019</t>
  </si>
  <si>
    <t>12М 2019</t>
  </si>
  <si>
    <t>3M 2020</t>
  </si>
  <si>
    <t>1Q 2020</t>
  </si>
  <si>
    <t>2Q 2020</t>
  </si>
  <si>
    <t>6M 2020</t>
  </si>
  <si>
    <t>Прибыль от выбытия лицензий на добычу</t>
  </si>
  <si>
    <t>Gain on disposal of mining licenses</t>
  </si>
  <si>
    <t>3Q 2020</t>
  </si>
  <si>
    <t>9M 2020</t>
  </si>
  <si>
    <t>12M 2020</t>
  </si>
  <si>
    <t>4Q 2020</t>
  </si>
  <si>
    <t>3M 2021</t>
  </si>
  <si>
    <t>1Q 2021</t>
  </si>
  <si>
    <t>6M 2021</t>
  </si>
  <si>
    <t>2Q 2021</t>
  </si>
  <si>
    <t>3Q 2021</t>
  </si>
  <si>
    <t>9M 2021</t>
  </si>
  <si>
    <t>12M 2021</t>
  </si>
  <si>
    <t>4Q 2021</t>
  </si>
  <si>
    <t>Карбамид прил, FOB Балтика</t>
  </si>
  <si>
    <t>Urea prilled, FOB Baltic Sea</t>
  </si>
  <si>
    <t>UAN, FOB Baltic Sea</t>
  </si>
  <si>
    <t>КАС, FOB Балтика</t>
  </si>
  <si>
    <t>Аммиак, FOB Балтика</t>
  </si>
  <si>
    <t>Ammonia, FOB Baltic Sea</t>
  </si>
  <si>
    <t>3M 2022</t>
  </si>
  <si>
    <t>1Q 2022</t>
  </si>
  <si>
    <t>6M 2022</t>
  </si>
  <si>
    <t>2Q 2022</t>
  </si>
  <si>
    <t>3Q 2022</t>
  </si>
  <si>
    <t>Резерв по операционной деятельности</t>
  </si>
  <si>
    <t>9M 2022</t>
  </si>
  <si>
    <t>Provision for impairment of account receivable</t>
  </si>
  <si>
    <t>12M 2022</t>
  </si>
  <si>
    <t>4Q 2022</t>
  </si>
  <si>
    <t>CN, industrial</t>
  </si>
  <si>
    <t>Кальциевая селитра, промышленная</t>
  </si>
  <si>
    <t>Loss on disposal of property, plant and equipment</t>
  </si>
  <si>
    <t>Убыток от выбытия основных средств</t>
  </si>
  <si>
    <t xml:space="preserve">Обесценение внеоборотных активов </t>
  </si>
  <si>
    <t xml:space="preserve">Impairment of long-term assets </t>
  </si>
  <si>
    <t>3M 2023</t>
  </si>
  <si>
    <t>1Q 2023</t>
  </si>
  <si>
    <t>Кальциевая селитра, с/х</t>
  </si>
  <si>
    <t>CN, agricultural</t>
  </si>
  <si>
    <t>6M 2023</t>
  </si>
  <si>
    <t>2Q 2023</t>
  </si>
  <si>
    <t>9M 2023</t>
  </si>
  <si>
    <t>3Q 2023</t>
  </si>
  <si>
    <t>12M 2023</t>
  </si>
  <si>
    <t>4Q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</si>
</sst>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"/>
    <numFmt numFmtId="165" formatCode="0.0%"/>
    <numFmt numFmtId="166" formatCode="0.0000"/>
    <numFmt numFmtId="167" formatCode="0.0"/>
  </numFmts>
  <fonts count="3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i/>
      <sz val="9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i/>
      <sz val="11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9"/>
      <name val="Arial"/>
      <family val="2"/>
      <charset val="204"/>
    </font>
    <font>
      <b/>
      <sz val="9"/>
      <color rgb="FFFF0000"/>
      <name val="Arial"/>
      <family val="2"/>
      <charset val="204"/>
    </font>
    <font>
      <b/>
      <sz val="9"/>
      <name val="Arial"/>
      <family val="2"/>
      <charset val="204"/>
    </font>
    <font>
      <sz val="11"/>
      <color rgb="FFFF0000"/>
      <name val="Arial"/>
      <family val="2"/>
      <charset val="204"/>
    </font>
    <font>
      <sz val="9"/>
      <color rgb="FFFF0000"/>
      <name val="Arial"/>
      <family val="2"/>
      <charset val="204"/>
    </font>
    <font>
      <i/>
      <sz val="9"/>
      <color rgb="FFFF0000"/>
      <name val="Arial"/>
      <family val="2"/>
      <charset val="204"/>
    </font>
    <font>
      <b/>
      <sz val="11"/>
      <color rgb="FFFF0000"/>
      <name val="Arial"/>
      <family val="2"/>
      <charset val="204"/>
    </font>
    <font>
      <b/>
      <sz val="10"/>
      <name val="Arial"/>
      <family val="2"/>
      <charset val="204"/>
    </font>
    <font>
      <i/>
      <sz val="9"/>
      <name val="Arial"/>
      <family val="2"/>
      <charset val="204"/>
    </font>
    <font>
      <sz val="8"/>
      <name val="Calibri"/>
      <family val="2"/>
      <charset val="204"/>
      <scheme val="minor"/>
    </font>
    <font>
      <b/>
      <sz val="9"/>
      <color rgb="FF000000"/>
      <name val="Arial"/>
      <family val="2"/>
      <charset val="204"/>
    </font>
    <font>
      <i/>
      <sz val="9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b/>
      <sz val="11"/>
      <name val="Arial"/>
      <family val="2"/>
      <charset val="204"/>
    </font>
    <font>
      <i/>
      <sz val="11"/>
      <name val="Arial"/>
      <family val="2"/>
      <charset val="204"/>
    </font>
    <font>
      <sz val="11"/>
      <name val="Arial"/>
      <family val="2"/>
      <charset val="204"/>
    </font>
    <font>
      <i/>
      <sz val="9"/>
      <color rgb="FF008000"/>
      <name val="Arial"/>
      <family val="2"/>
      <charset val="204"/>
    </font>
    <font>
      <b/>
      <sz val="9"/>
      <color rgb="FF0000FF"/>
      <name val="Arial"/>
      <family val="2"/>
      <charset val="204"/>
    </font>
    <font>
      <sz val="9"/>
      <color rgb="FF0000FF"/>
      <name val="Arial"/>
      <family val="2"/>
      <charset val="204"/>
    </font>
    <font>
      <i/>
      <sz val="9"/>
      <color rgb="FF0000FF"/>
      <name val="Arial"/>
      <family val="2"/>
      <charset val="204"/>
    </font>
    <font>
      <sz val="11"/>
      <color rgb="FF000000"/>
      <name val="Arial"/>
      <family val="2"/>
      <charset val="204"/>
    </font>
    <font>
      <i/>
      <sz val="11"/>
      <color rgb="FF00000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4.9989318521683403E-2"/>
        <bgColor indexed="64"/>
      </patternFill>
    </fill>
  </fills>
  <borders count="26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64">
    <xf numFmtId="0" fontId="0" fillId="0" borderId="0" xfId="0"/>
    <xf numFmtId="0" fontId="3" fillId="0" borderId="0" xfId="0" applyFont="1" applyAlignment="1">
      <alignment horizontal="right" vertical="center" wrapText="1"/>
    </xf>
    <xf numFmtId="3" fontId="3" fillId="0" borderId="0" xfId="0" applyNumberFormat="1" applyFont="1" applyAlignment="1">
      <alignment horizontal="right" vertical="center" wrapText="1"/>
    </xf>
    <xf numFmtId="0" fontId="3" fillId="0" borderId="10" xfId="0" applyFont="1" applyBorder="1" applyAlignment="1">
      <alignment vertical="center" wrapText="1"/>
    </xf>
    <xf numFmtId="3" fontId="3" fillId="0" borderId="5" xfId="0" applyNumberFormat="1" applyFont="1" applyBorder="1" applyAlignment="1">
      <alignment horizontal="right" vertical="center" wrapText="1"/>
    </xf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wrapText="1"/>
    </xf>
    <xf numFmtId="0" fontId="7" fillId="0" borderId="0" xfId="0" applyFont="1"/>
    <xf numFmtId="0" fontId="3" fillId="0" borderId="0" xfId="0" applyFont="1"/>
    <xf numFmtId="0" fontId="2" fillId="0" borderId="0" xfId="0" applyFont="1"/>
    <xf numFmtId="3" fontId="2" fillId="0" borderId="0" xfId="0" applyNumberFormat="1" applyFont="1"/>
    <xf numFmtId="2" fontId="3" fillId="0" borderId="0" xfId="0" applyNumberFormat="1" applyFont="1"/>
    <xf numFmtId="0" fontId="3" fillId="0" borderId="1" xfId="0" applyFont="1" applyBorder="1"/>
    <xf numFmtId="164" fontId="2" fillId="0" borderId="0" xfId="0" applyNumberFormat="1" applyFont="1"/>
    <xf numFmtId="9" fontId="2" fillId="0" borderId="0" xfId="1" applyFont="1"/>
    <xf numFmtId="0" fontId="3" fillId="0" borderId="9" xfId="0" applyFont="1" applyBorder="1" applyAlignment="1">
      <alignment vertical="center" wrapText="1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3" fontId="2" fillId="0" borderId="5" xfId="0" applyNumberFormat="1" applyFont="1" applyBorder="1" applyAlignment="1">
      <alignment vertical="center" wrapText="1"/>
    </xf>
    <xf numFmtId="3" fontId="2" fillId="0" borderId="0" xfId="0" applyNumberFormat="1" applyFont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3" fontId="2" fillId="0" borderId="0" xfId="0" applyNumberFormat="1" applyFont="1" applyAlignment="1">
      <alignment vertical="center" wrapText="1"/>
    </xf>
    <xf numFmtId="0" fontId="7" fillId="0" borderId="0" xfId="0" applyFont="1" applyAlignment="1">
      <alignment vertical="center"/>
    </xf>
    <xf numFmtId="3" fontId="4" fillId="0" borderId="0" xfId="0" applyNumberFormat="1" applyFont="1" applyAlignment="1">
      <alignment horizontal="right" vertical="center" wrapText="1"/>
    </xf>
    <xf numFmtId="0" fontId="4" fillId="0" borderId="0" xfId="0" applyFont="1" applyAlignment="1">
      <alignment horizontal="right" vertical="center" wrapText="1"/>
    </xf>
    <xf numFmtId="3" fontId="4" fillId="0" borderId="0" xfId="0" applyNumberFormat="1" applyFont="1" applyAlignment="1">
      <alignment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3" fontId="2" fillId="0" borderId="1" xfId="0" applyNumberFormat="1" applyFont="1" applyBorder="1" applyAlignment="1">
      <alignment vertical="center"/>
    </xf>
    <xf numFmtId="3" fontId="2" fillId="0" borderId="0" xfId="0" applyNumberFormat="1" applyFont="1" applyAlignment="1">
      <alignment vertical="center"/>
    </xf>
    <xf numFmtId="0" fontId="3" fillId="0" borderId="10" xfId="0" applyFont="1" applyBorder="1" applyAlignment="1">
      <alignment vertical="center"/>
    </xf>
    <xf numFmtId="3" fontId="3" fillId="0" borderId="0" xfId="0" applyNumberFormat="1" applyFont="1" applyAlignment="1">
      <alignment vertical="center"/>
    </xf>
    <xf numFmtId="0" fontId="3" fillId="0" borderId="11" xfId="0" applyFont="1" applyBorder="1" applyAlignment="1">
      <alignment vertical="center"/>
    </xf>
    <xf numFmtId="2" fontId="3" fillId="0" borderId="0" xfId="0" applyNumberFormat="1" applyFont="1" applyAlignment="1">
      <alignment vertical="center"/>
    </xf>
    <xf numFmtId="3" fontId="3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164" fontId="3" fillId="0" borderId="0" xfId="0" applyNumberFormat="1" applyFont="1" applyAlignment="1">
      <alignment vertical="center"/>
    </xf>
    <xf numFmtId="164" fontId="2" fillId="0" borderId="0" xfId="0" applyNumberFormat="1" applyFont="1" applyAlignment="1">
      <alignment vertical="center"/>
    </xf>
    <xf numFmtId="0" fontId="3" fillId="0" borderId="6" xfId="0" applyFont="1" applyBorder="1" applyAlignment="1">
      <alignment vertical="center"/>
    </xf>
    <xf numFmtId="164" fontId="3" fillId="0" borderId="2" xfId="0" applyNumberFormat="1" applyFont="1" applyBorder="1" applyAlignment="1">
      <alignment vertical="center"/>
    </xf>
    <xf numFmtId="0" fontId="2" fillId="0" borderId="5" xfId="0" applyFont="1" applyBorder="1" applyAlignment="1">
      <alignment vertical="center"/>
    </xf>
    <xf numFmtId="3" fontId="3" fillId="0" borderId="4" xfId="0" applyNumberFormat="1" applyFont="1" applyBorder="1" applyAlignment="1">
      <alignment vertical="center"/>
    </xf>
    <xf numFmtId="3" fontId="2" fillId="0" borderId="5" xfId="0" applyNumberFormat="1" applyFont="1" applyBorder="1" applyAlignment="1">
      <alignment vertical="center"/>
    </xf>
    <xf numFmtId="3" fontId="2" fillId="0" borderId="2" xfId="0" applyNumberFormat="1" applyFont="1" applyBorder="1" applyAlignment="1">
      <alignment vertical="center"/>
    </xf>
    <xf numFmtId="3" fontId="3" fillId="0" borderId="5" xfId="0" applyNumberFormat="1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6" fillId="0" borderId="8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165" fontId="3" fillId="0" borderId="2" xfId="1" applyNumberFormat="1" applyFont="1" applyBorder="1" applyAlignment="1">
      <alignment horizontal="right" vertical="center" wrapText="1"/>
    </xf>
    <xf numFmtId="0" fontId="2" fillId="0" borderId="10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vertical="center"/>
    </xf>
    <xf numFmtId="2" fontId="3" fillId="0" borderId="2" xfId="0" applyNumberFormat="1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5" fillId="3" borderId="1" xfId="0" applyFont="1" applyFill="1" applyBorder="1" applyAlignment="1">
      <alignment vertical="center"/>
    </xf>
    <xf numFmtId="0" fontId="6" fillId="3" borderId="1" xfId="0" applyFont="1" applyFill="1" applyBorder="1" applyAlignment="1">
      <alignment vertical="center"/>
    </xf>
    <xf numFmtId="0" fontId="5" fillId="3" borderId="2" xfId="0" applyFont="1" applyFill="1" applyBorder="1" applyAlignment="1">
      <alignment vertical="center"/>
    </xf>
    <xf numFmtId="0" fontId="6" fillId="3" borderId="2" xfId="0" applyFont="1" applyFill="1" applyBorder="1" applyAlignment="1">
      <alignment vertical="center"/>
    </xf>
    <xf numFmtId="0" fontId="5" fillId="4" borderId="7" xfId="0" applyFont="1" applyFill="1" applyBorder="1" applyAlignment="1">
      <alignment vertical="center"/>
    </xf>
    <xf numFmtId="0" fontId="5" fillId="4" borderId="3" xfId="0" applyFont="1" applyFill="1" applyBorder="1" applyAlignment="1">
      <alignment vertical="center"/>
    </xf>
    <xf numFmtId="0" fontId="5" fillId="4" borderId="7" xfId="0" applyFont="1" applyFill="1" applyBorder="1" applyAlignment="1">
      <alignment vertical="center" wrapText="1"/>
    </xf>
    <xf numFmtId="0" fontId="5" fillId="4" borderId="3" xfId="0" applyFont="1" applyFill="1" applyBorder="1" applyAlignment="1">
      <alignment vertical="center" wrapText="1"/>
    </xf>
    <xf numFmtId="0" fontId="3" fillId="0" borderId="13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164" fontId="3" fillId="0" borderId="14" xfId="0" applyNumberFormat="1" applyFont="1" applyBorder="1" applyAlignment="1">
      <alignment vertical="center"/>
    </xf>
    <xf numFmtId="3" fontId="3" fillId="0" borderId="15" xfId="0" applyNumberFormat="1" applyFont="1" applyBorder="1" applyAlignment="1">
      <alignment vertical="center" wrapText="1"/>
    </xf>
    <xf numFmtId="3" fontId="3" fillId="0" borderId="16" xfId="0" applyNumberFormat="1" applyFont="1" applyBorder="1" applyAlignment="1">
      <alignment horizontal="right" vertical="center" wrapText="1"/>
    </xf>
    <xf numFmtId="0" fontId="3" fillId="0" borderId="16" xfId="0" applyFont="1" applyBorder="1" applyAlignment="1">
      <alignment horizontal="right" vertical="center" wrapText="1"/>
    </xf>
    <xf numFmtId="3" fontId="3" fillId="0" borderId="16" xfId="0" applyNumberFormat="1" applyFont="1" applyBorder="1" applyAlignment="1">
      <alignment vertical="center" wrapText="1"/>
    </xf>
    <xf numFmtId="3" fontId="3" fillId="0" borderId="18" xfId="0" applyNumberFormat="1" applyFont="1" applyBorder="1" applyAlignment="1">
      <alignment horizontal="right" vertical="center" wrapText="1"/>
    </xf>
    <xf numFmtId="3" fontId="3" fillId="0" borderId="19" xfId="0" applyNumberFormat="1" applyFont="1" applyBorder="1" applyAlignment="1">
      <alignment horizontal="right" vertical="center" wrapText="1"/>
    </xf>
    <xf numFmtId="0" fontId="3" fillId="0" borderId="20" xfId="0" applyFont="1" applyBorder="1" applyAlignment="1">
      <alignment vertical="center" wrapText="1"/>
    </xf>
    <xf numFmtId="3" fontId="3" fillId="0" borderId="21" xfId="0" applyNumberFormat="1" applyFont="1" applyBorder="1" applyAlignment="1">
      <alignment horizontal="right" vertical="center" wrapText="1"/>
    </xf>
    <xf numFmtId="3" fontId="3" fillId="0" borderId="21" xfId="0" applyNumberFormat="1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164" fontId="3" fillId="0" borderId="19" xfId="0" applyNumberFormat="1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166" fontId="2" fillId="0" borderId="0" xfId="0" applyNumberFormat="1" applyFont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3" fontId="3" fillId="0" borderId="19" xfId="0" applyNumberFormat="1" applyFont="1" applyBorder="1" applyAlignment="1">
      <alignment vertical="center"/>
    </xf>
    <xf numFmtId="166" fontId="2" fillId="0" borderId="2" xfId="0" applyNumberFormat="1" applyFont="1" applyBorder="1" applyAlignment="1">
      <alignment vertical="center"/>
    </xf>
    <xf numFmtId="0" fontId="3" fillId="0" borderId="5" xfId="0" applyFont="1" applyBorder="1" applyAlignment="1">
      <alignment horizontal="right" vertical="center" wrapText="1"/>
    </xf>
    <xf numFmtId="0" fontId="2" fillId="0" borderId="0" xfId="0" applyFont="1" applyAlignment="1">
      <alignment vertical="center" wrapText="1"/>
    </xf>
    <xf numFmtId="1" fontId="2" fillId="0" borderId="5" xfId="0" applyNumberFormat="1" applyFont="1" applyBorder="1" applyAlignment="1">
      <alignment vertical="center" wrapText="1"/>
    </xf>
    <xf numFmtId="1" fontId="2" fillId="0" borderId="0" xfId="0" applyNumberFormat="1" applyFont="1" applyAlignment="1">
      <alignment horizontal="right" vertical="center" wrapText="1"/>
    </xf>
    <xf numFmtId="1" fontId="2" fillId="0" borderId="0" xfId="0" applyNumberFormat="1" applyFont="1" applyAlignment="1">
      <alignment vertical="center" wrapText="1"/>
    </xf>
    <xf numFmtId="1" fontId="4" fillId="0" borderId="5" xfId="0" applyNumberFormat="1" applyFont="1" applyBorder="1" applyAlignment="1">
      <alignment vertical="center" wrapText="1"/>
    </xf>
    <xf numFmtId="1" fontId="4" fillId="0" borderId="0" xfId="0" applyNumberFormat="1" applyFont="1" applyAlignment="1">
      <alignment horizontal="right" vertical="center" wrapText="1"/>
    </xf>
    <xf numFmtId="1" fontId="4" fillId="0" borderId="0" xfId="0" applyNumberFormat="1" applyFont="1" applyAlignment="1">
      <alignment vertical="center" wrapText="1"/>
    </xf>
    <xf numFmtId="1" fontId="4" fillId="0" borderId="5" xfId="0" applyNumberFormat="1" applyFont="1" applyBorder="1" applyAlignment="1">
      <alignment horizontal="right" vertical="center" wrapText="1"/>
    </xf>
    <xf numFmtId="1" fontId="3" fillId="0" borderId="18" xfId="0" applyNumberFormat="1" applyFont="1" applyBorder="1" applyAlignment="1">
      <alignment horizontal="right" vertical="center" wrapText="1"/>
    </xf>
    <xf numFmtId="1" fontId="3" fillId="0" borderId="19" xfId="0" applyNumberFormat="1" applyFont="1" applyBorder="1" applyAlignment="1">
      <alignment horizontal="right" vertical="center" wrapText="1"/>
    </xf>
    <xf numFmtId="1" fontId="3" fillId="0" borderId="5" xfId="0" applyNumberFormat="1" applyFont="1" applyBorder="1" applyAlignment="1">
      <alignment horizontal="right" vertical="center" wrapText="1"/>
    </xf>
    <xf numFmtId="1" fontId="3" fillId="0" borderId="0" xfId="0" applyNumberFormat="1" applyFont="1" applyAlignment="1">
      <alignment horizontal="right" vertical="center" wrapText="1"/>
    </xf>
    <xf numFmtId="0" fontId="3" fillId="0" borderId="0" xfId="0" applyFont="1" applyAlignment="1">
      <alignment vertical="center" wrapText="1"/>
    </xf>
    <xf numFmtId="3" fontId="3" fillId="0" borderId="18" xfId="0" applyNumberFormat="1" applyFont="1" applyBorder="1" applyAlignment="1">
      <alignment vertical="center"/>
    </xf>
    <xf numFmtId="0" fontId="8" fillId="4" borderId="8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vertical="center"/>
    </xf>
    <xf numFmtId="0" fontId="5" fillId="2" borderId="7" xfId="0" applyFont="1" applyFill="1" applyBorder="1" applyAlignment="1">
      <alignment vertical="center"/>
    </xf>
    <xf numFmtId="0" fontId="5" fillId="2" borderId="3" xfId="0" applyFont="1" applyFill="1" applyBorder="1" applyAlignment="1">
      <alignment vertical="center"/>
    </xf>
    <xf numFmtId="0" fontId="6" fillId="0" borderId="1" xfId="0" applyFont="1" applyBorder="1"/>
    <xf numFmtId="0" fontId="2" fillId="0" borderId="7" xfId="0" applyFont="1" applyBorder="1" applyAlignment="1">
      <alignment vertical="center"/>
    </xf>
    <xf numFmtId="1" fontId="2" fillId="0" borderId="0" xfId="0" applyNumberFormat="1" applyFont="1" applyAlignment="1">
      <alignment vertical="center"/>
    </xf>
    <xf numFmtId="0" fontId="2" fillId="0" borderId="8" xfId="0" applyFont="1" applyBorder="1"/>
    <xf numFmtId="164" fontId="6" fillId="0" borderId="0" xfId="0" applyNumberFormat="1" applyFont="1" applyAlignment="1">
      <alignment vertical="center"/>
    </xf>
    <xf numFmtId="1" fontId="2" fillId="0" borderId="2" xfId="0" applyNumberFormat="1" applyFont="1" applyBorder="1" applyAlignment="1">
      <alignment vertical="center"/>
    </xf>
    <xf numFmtId="3" fontId="3" fillId="0" borderId="23" xfId="0" applyNumberFormat="1" applyFont="1" applyBorder="1" applyAlignment="1">
      <alignment horizontal="right" vertical="center" wrapText="1"/>
    </xf>
    <xf numFmtId="0" fontId="4" fillId="0" borderId="0" xfId="0" applyFont="1" applyAlignment="1">
      <alignment vertical="center" wrapText="1"/>
    </xf>
    <xf numFmtId="0" fontId="3" fillId="0" borderId="25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3" fillId="0" borderId="22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3" fontId="2" fillId="0" borderId="2" xfId="0" applyNumberFormat="1" applyFont="1" applyBorder="1" applyAlignment="1">
      <alignment vertical="center" wrapText="1"/>
    </xf>
    <xf numFmtId="0" fontId="3" fillId="2" borderId="10" xfId="0" applyFont="1" applyFill="1" applyBorder="1" applyAlignment="1">
      <alignment vertical="center" wrapText="1"/>
    </xf>
    <xf numFmtId="0" fontId="6" fillId="2" borderId="0" xfId="0" applyFont="1" applyFill="1" applyAlignment="1">
      <alignment vertical="center"/>
    </xf>
    <xf numFmtId="3" fontId="2" fillId="0" borderId="6" xfId="0" applyNumberFormat="1" applyFont="1" applyBorder="1" applyAlignment="1">
      <alignment vertical="center" wrapText="1"/>
    </xf>
    <xf numFmtId="3" fontId="3" fillId="2" borderId="5" xfId="0" applyNumberFormat="1" applyFont="1" applyFill="1" applyBorder="1" applyAlignment="1">
      <alignment vertical="center" wrapText="1"/>
    </xf>
    <xf numFmtId="3" fontId="3" fillId="2" borderId="0" xfId="0" applyNumberFormat="1" applyFont="1" applyFill="1" applyAlignment="1">
      <alignment vertical="center" wrapText="1"/>
    </xf>
    <xf numFmtId="0" fontId="8" fillId="4" borderId="7" xfId="0" applyFont="1" applyFill="1" applyBorder="1" applyAlignment="1">
      <alignment horizontal="center" vertical="center"/>
    </xf>
    <xf numFmtId="3" fontId="3" fillId="0" borderId="24" xfId="0" applyNumberFormat="1" applyFont="1" applyBorder="1" applyAlignment="1">
      <alignment horizontal="right" vertical="center" wrapText="1"/>
    </xf>
    <xf numFmtId="165" fontId="3" fillId="0" borderId="6" xfId="1" applyNumberFormat="1" applyFont="1" applyBorder="1" applyAlignment="1">
      <alignment horizontal="right" vertical="center" wrapText="1"/>
    </xf>
    <xf numFmtId="3" fontId="4" fillId="0" borderId="5" xfId="0" applyNumberFormat="1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3" fontId="2" fillId="0" borderId="4" xfId="0" applyNumberFormat="1" applyFont="1" applyBorder="1" applyAlignment="1">
      <alignment vertical="center" wrapText="1"/>
    </xf>
    <xf numFmtId="3" fontId="2" fillId="0" borderId="1" xfId="0" applyNumberFormat="1" applyFont="1" applyBorder="1" applyAlignment="1">
      <alignment vertical="center" wrapText="1"/>
    </xf>
    <xf numFmtId="3" fontId="6" fillId="2" borderId="0" xfId="0" applyNumberFormat="1" applyFont="1" applyFill="1" applyAlignment="1">
      <alignment vertical="center"/>
    </xf>
    <xf numFmtId="2" fontId="6" fillId="0" borderId="0" xfId="0" applyNumberFormat="1" applyFont="1" applyAlignment="1">
      <alignment vertical="center"/>
    </xf>
    <xf numFmtId="1" fontId="6" fillId="0" borderId="0" xfId="0" applyNumberFormat="1" applyFont="1" applyAlignment="1">
      <alignment vertical="center"/>
    </xf>
    <xf numFmtId="3" fontId="11" fillId="0" borderId="0" xfId="0" applyNumberFormat="1" applyFont="1" applyAlignment="1">
      <alignment vertical="center" wrapText="1"/>
    </xf>
    <xf numFmtId="3" fontId="11" fillId="0" borderId="2" xfId="0" applyNumberFormat="1" applyFont="1" applyBorder="1" applyAlignment="1">
      <alignment vertical="center" wrapText="1"/>
    </xf>
    <xf numFmtId="3" fontId="3" fillId="0" borderId="0" xfId="0" applyNumberFormat="1" applyFont="1" applyAlignment="1">
      <alignment vertical="center" wrapText="1"/>
    </xf>
    <xf numFmtId="1" fontId="3" fillId="0" borderId="5" xfId="0" applyNumberFormat="1" applyFont="1" applyBorder="1" applyAlignment="1">
      <alignment vertical="center" wrapText="1"/>
    </xf>
    <xf numFmtId="1" fontId="3" fillId="0" borderId="0" xfId="0" applyNumberFormat="1" applyFont="1" applyAlignment="1">
      <alignment vertical="center" wrapText="1"/>
    </xf>
    <xf numFmtId="165" fontId="3" fillId="0" borderId="0" xfId="1" applyNumberFormat="1" applyFont="1" applyAlignment="1">
      <alignment horizontal="right" vertical="center" wrapText="1"/>
    </xf>
    <xf numFmtId="3" fontId="3" fillId="0" borderId="0" xfId="1" applyNumberFormat="1" applyFont="1" applyAlignment="1">
      <alignment horizontal="right" vertical="center" wrapText="1"/>
    </xf>
    <xf numFmtId="165" fontId="3" fillId="0" borderId="4" xfId="1" applyNumberFormat="1" applyFont="1" applyBorder="1" applyAlignment="1">
      <alignment horizontal="right" vertical="center" wrapText="1"/>
    </xf>
    <xf numFmtId="165" fontId="3" fillId="0" borderId="1" xfId="1" applyNumberFormat="1" applyFont="1" applyBorder="1" applyAlignment="1">
      <alignment horizontal="right" vertical="center" wrapText="1"/>
    </xf>
    <xf numFmtId="3" fontId="3" fillId="0" borderId="1" xfId="0" applyNumberFormat="1" applyFont="1" applyBorder="1" applyAlignment="1">
      <alignment horizontal="right" vertical="center" wrapText="1"/>
    </xf>
    <xf numFmtId="9" fontId="2" fillId="0" borderId="1" xfId="1" applyFont="1" applyBorder="1"/>
    <xf numFmtId="3" fontId="12" fillId="0" borderId="1" xfId="0" applyNumberFormat="1" applyFont="1" applyBorder="1" applyAlignment="1">
      <alignment horizontal="right" vertical="center" wrapText="1"/>
    </xf>
    <xf numFmtId="3" fontId="3" fillId="0" borderId="4" xfId="0" applyNumberFormat="1" applyFont="1" applyBorder="1" applyAlignment="1">
      <alignment horizontal="right" vertical="center" wrapText="1"/>
    </xf>
    <xf numFmtId="3" fontId="2" fillId="0" borderId="1" xfId="0" applyNumberFormat="1" applyFont="1" applyBorder="1"/>
    <xf numFmtId="3" fontId="2" fillId="0" borderId="2" xfId="0" applyNumberFormat="1" applyFont="1" applyBorder="1"/>
    <xf numFmtId="9" fontId="2" fillId="0" borderId="2" xfId="1" applyFont="1" applyBorder="1"/>
    <xf numFmtId="0" fontId="6" fillId="0" borderId="2" xfId="0" applyFont="1" applyBorder="1"/>
    <xf numFmtId="0" fontId="3" fillId="0" borderId="2" xfId="0" applyFont="1" applyBorder="1" applyAlignment="1">
      <alignment vertical="center" wrapText="1"/>
    </xf>
    <xf numFmtId="3" fontId="13" fillId="0" borderId="0" xfId="0" applyNumberFormat="1" applyFont="1" applyAlignment="1">
      <alignment horizontal="right" vertical="center" wrapText="1"/>
    </xf>
    <xf numFmtId="3" fontId="13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3" fontId="3" fillId="5" borderId="8" xfId="0" applyNumberFormat="1" applyFont="1" applyFill="1" applyBorder="1" applyAlignment="1">
      <alignment vertical="center"/>
    </xf>
    <xf numFmtId="3" fontId="2" fillId="5" borderId="8" xfId="0" applyNumberFormat="1" applyFont="1" applyFill="1" applyBorder="1"/>
    <xf numFmtId="9" fontId="2" fillId="5" borderId="8" xfId="1" applyFont="1" applyFill="1" applyBorder="1"/>
    <xf numFmtId="0" fontId="6" fillId="5" borderId="8" xfId="0" applyFont="1" applyFill="1" applyBorder="1"/>
    <xf numFmtId="0" fontId="3" fillId="5" borderId="7" xfId="0" applyFont="1" applyFill="1" applyBorder="1" applyAlignment="1">
      <alignment vertical="center" wrapText="1"/>
    </xf>
    <xf numFmtId="0" fontId="3" fillId="5" borderId="3" xfId="0" applyFont="1" applyFill="1" applyBorder="1" applyAlignment="1">
      <alignment vertical="center" wrapText="1"/>
    </xf>
    <xf numFmtId="3" fontId="3" fillId="5" borderId="8" xfId="1" applyNumberFormat="1" applyFont="1" applyFill="1" applyBorder="1" applyAlignment="1">
      <alignment horizontal="right" vertical="center" wrapText="1"/>
    </xf>
    <xf numFmtId="165" fontId="3" fillId="5" borderId="8" xfId="1" applyNumberFormat="1" applyFont="1" applyFill="1" applyBorder="1" applyAlignment="1">
      <alignment horizontal="right" vertical="center" wrapText="1"/>
    </xf>
    <xf numFmtId="3" fontId="13" fillId="5" borderId="8" xfId="1" applyNumberFormat="1" applyFont="1" applyFill="1" applyBorder="1" applyAlignment="1">
      <alignment horizontal="right" vertical="center" wrapText="1"/>
    </xf>
    <xf numFmtId="0" fontId="4" fillId="0" borderId="1" xfId="0" applyFont="1" applyBorder="1" applyAlignment="1">
      <alignment vertical="center"/>
    </xf>
    <xf numFmtId="0" fontId="4" fillId="0" borderId="1" xfId="0" applyFont="1" applyBorder="1"/>
    <xf numFmtId="3" fontId="13" fillId="0" borderId="21" xfId="0" applyNumberFormat="1" applyFont="1" applyBorder="1" applyAlignment="1">
      <alignment horizontal="right" vertical="center" wrapText="1"/>
    </xf>
    <xf numFmtId="3" fontId="13" fillId="0" borderId="8" xfId="1" applyNumberFormat="1" applyFont="1" applyBorder="1" applyAlignment="1">
      <alignment horizontal="right" vertical="center" wrapText="1"/>
    </xf>
    <xf numFmtId="2" fontId="2" fillId="0" borderId="0" xfId="0" applyNumberFormat="1" applyFont="1"/>
    <xf numFmtId="0" fontId="2" fillId="0" borderId="0" xfId="1" applyNumberFormat="1" applyFont="1"/>
    <xf numFmtId="3" fontId="2" fillId="0" borderId="0" xfId="1" applyNumberFormat="1" applyFont="1"/>
    <xf numFmtId="9" fontId="3" fillId="0" borderId="2" xfId="1" applyFont="1" applyBorder="1" applyAlignment="1">
      <alignment horizontal="right" vertical="center" wrapText="1"/>
    </xf>
    <xf numFmtId="9" fontId="3" fillId="0" borderId="0" xfId="1" applyFont="1" applyAlignment="1">
      <alignment horizontal="right" vertical="center" wrapText="1"/>
    </xf>
    <xf numFmtId="9" fontId="2" fillId="0" borderId="0" xfId="1" applyFont="1" applyAlignment="1">
      <alignment vertical="center" wrapText="1"/>
    </xf>
    <xf numFmtId="0" fontId="6" fillId="0" borderId="0" xfId="0" applyFont="1" applyAlignment="1">
      <alignment horizontal="center"/>
    </xf>
    <xf numFmtId="3" fontId="13" fillId="0" borderId="1" xfId="0" applyNumberFormat="1" applyFont="1" applyBorder="1" applyAlignment="1">
      <alignment vertical="center"/>
    </xf>
    <xf numFmtId="0" fontId="14" fillId="0" borderId="0" xfId="0" applyFont="1" applyAlignment="1">
      <alignment vertical="center"/>
    </xf>
    <xf numFmtId="3" fontId="15" fillId="0" borderId="0" xfId="0" applyNumberFormat="1" applyFont="1" applyAlignment="1">
      <alignment vertical="center" wrapText="1"/>
    </xf>
    <xf numFmtId="3" fontId="16" fillId="0" borderId="0" xfId="0" applyNumberFormat="1" applyFont="1" applyAlignment="1">
      <alignment vertical="center" wrapText="1"/>
    </xf>
    <xf numFmtId="3" fontId="12" fillId="0" borderId="0" xfId="0" applyNumberFormat="1" applyFont="1" applyAlignment="1">
      <alignment vertical="center" wrapText="1"/>
    </xf>
    <xf numFmtId="3" fontId="14" fillId="2" borderId="0" xfId="0" applyNumberFormat="1" applyFont="1" applyFill="1" applyAlignment="1">
      <alignment vertical="center"/>
    </xf>
    <xf numFmtId="165" fontId="12" fillId="0" borderId="1" xfId="1" applyNumberFormat="1" applyFont="1" applyBorder="1" applyAlignment="1">
      <alignment horizontal="right" vertical="center" wrapText="1"/>
    </xf>
    <xf numFmtId="0" fontId="17" fillId="0" borderId="0" xfId="0" applyFont="1" applyAlignment="1">
      <alignment vertical="center"/>
    </xf>
    <xf numFmtId="0" fontId="14" fillId="3" borderId="1" xfId="0" applyFont="1" applyFill="1" applyBorder="1" applyAlignment="1">
      <alignment vertical="center"/>
    </xf>
    <xf numFmtId="0" fontId="14" fillId="3" borderId="2" xfId="0" applyFont="1" applyFill="1" applyBorder="1" applyAlignment="1">
      <alignment vertical="center"/>
    </xf>
    <xf numFmtId="1" fontId="15" fillId="0" borderId="0" xfId="0" applyNumberFormat="1" applyFont="1" applyAlignment="1">
      <alignment vertical="center"/>
    </xf>
    <xf numFmtId="0" fontId="13" fillId="0" borderId="8" xfId="0" applyFont="1" applyBorder="1" applyAlignment="1">
      <alignment horizontal="center" vertical="center" wrapText="1"/>
    </xf>
    <xf numFmtId="0" fontId="18" fillId="4" borderId="8" xfId="0" applyFont="1" applyFill="1" applyBorder="1" applyAlignment="1">
      <alignment horizontal="center" vertical="center"/>
    </xf>
    <xf numFmtId="3" fontId="11" fillId="0" borderId="0" xfId="0" applyNumberFormat="1" applyFont="1" applyAlignment="1">
      <alignment vertical="center"/>
    </xf>
    <xf numFmtId="3" fontId="13" fillId="0" borderId="16" xfId="0" applyNumberFormat="1" applyFont="1" applyBorder="1" applyAlignment="1">
      <alignment horizontal="right" vertical="center" wrapText="1"/>
    </xf>
    <xf numFmtId="3" fontId="19" fillId="0" borderId="0" xfId="0" applyNumberFormat="1" applyFont="1" applyAlignment="1">
      <alignment vertical="center" wrapText="1"/>
    </xf>
    <xf numFmtId="3" fontId="13" fillId="0" borderId="19" xfId="0" applyNumberFormat="1" applyFont="1" applyBorder="1" applyAlignment="1">
      <alignment horizontal="right" vertical="center" wrapText="1"/>
    </xf>
    <xf numFmtId="3" fontId="13" fillId="0" borderId="0" xfId="0" applyNumberFormat="1" applyFont="1" applyAlignment="1">
      <alignment vertical="center" wrapText="1"/>
    </xf>
    <xf numFmtId="3" fontId="13" fillId="0" borderId="23" xfId="0" applyNumberFormat="1" applyFont="1" applyBorder="1" applyAlignment="1">
      <alignment horizontal="right" vertical="center" wrapText="1"/>
    </xf>
    <xf numFmtId="165" fontId="13" fillId="0" borderId="2" xfId="1" applyNumberFormat="1" applyFont="1" applyBorder="1" applyAlignment="1">
      <alignment horizontal="right" vertical="center" wrapText="1"/>
    </xf>
    <xf numFmtId="2" fontId="13" fillId="0" borderId="2" xfId="0" applyNumberFormat="1" applyFont="1" applyBorder="1" applyAlignment="1">
      <alignment vertical="center"/>
    </xf>
    <xf numFmtId="3" fontId="13" fillId="0" borderId="19" xfId="0" applyNumberFormat="1" applyFont="1" applyBorder="1" applyAlignment="1">
      <alignment vertical="center"/>
    </xf>
    <xf numFmtId="3" fontId="11" fillId="0" borderId="2" xfId="0" applyNumberFormat="1" applyFont="1" applyBorder="1" applyAlignment="1">
      <alignment vertical="center"/>
    </xf>
    <xf numFmtId="1" fontId="11" fillId="0" borderId="0" xfId="0" applyNumberFormat="1" applyFont="1" applyAlignment="1">
      <alignment vertical="center"/>
    </xf>
    <xf numFmtId="1" fontId="11" fillId="0" borderId="2" xfId="0" applyNumberFormat="1" applyFont="1" applyBorder="1" applyAlignment="1">
      <alignment vertical="center"/>
    </xf>
    <xf numFmtId="165" fontId="3" fillId="0" borderId="0" xfId="1" applyNumberFormat="1" applyFont="1" applyBorder="1" applyAlignment="1">
      <alignment horizontal="right" vertical="center" wrapText="1"/>
    </xf>
    <xf numFmtId="165" fontId="12" fillId="0" borderId="0" xfId="1" applyNumberFormat="1" applyFont="1" applyBorder="1" applyAlignment="1">
      <alignment horizontal="right" vertical="center" wrapText="1"/>
    </xf>
    <xf numFmtId="3" fontId="2" fillId="0" borderId="5" xfId="0" applyNumberFormat="1" applyFont="1" applyBorder="1" applyAlignment="1">
      <alignment horizontal="right" vertical="center" wrapText="1"/>
    </xf>
    <xf numFmtId="3" fontId="11" fillId="0" borderId="0" xfId="0" applyNumberFormat="1" applyFont="1" applyAlignment="1">
      <alignment horizontal="right" vertical="center" wrapText="1"/>
    </xf>
    <xf numFmtId="3" fontId="2" fillId="0" borderId="6" xfId="0" applyNumberFormat="1" applyFont="1" applyBorder="1" applyAlignment="1">
      <alignment horizontal="right" vertical="center" wrapText="1"/>
    </xf>
    <xf numFmtId="3" fontId="2" fillId="0" borderId="2" xfId="0" applyNumberFormat="1" applyFont="1" applyBorder="1" applyAlignment="1">
      <alignment horizontal="right" vertical="center" wrapText="1"/>
    </xf>
    <xf numFmtId="3" fontId="11" fillId="0" borderId="2" xfId="0" applyNumberFormat="1" applyFont="1" applyBorder="1" applyAlignment="1">
      <alignment horizontal="right" vertical="center" wrapText="1"/>
    </xf>
    <xf numFmtId="165" fontId="2" fillId="0" borderId="0" xfId="1" applyNumberFormat="1" applyFont="1" applyAlignment="1">
      <alignment horizontal="right" vertical="center" wrapText="1"/>
    </xf>
    <xf numFmtId="165" fontId="2" fillId="0" borderId="2" xfId="1" applyNumberFormat="1" applyFont="1" applyBorder="1" applyAlignment="1">
      <alignment horizontal="right" vertical="center" wrapText="1"/>
    </xf>
    <xf numFmtId="3" fontId="2" fillId="0" borderId="5" xfId="1" applyNumberFormat="1" applyFont="1" applyBorder="1" applyAlignment="1">
      <alignment horizontal="right" vertical="center" wrapText="1"/>
    </xf>
    <xf numFmtId="3" fontId="2" fillId="0" borderId="0" xfId="1" applyNumberFormat="1" applyFont="1" applyAlignment="1">
      <alignment horizontal="right" vertical="center" wrapText="1"/>
    </xf>
    <xf numFmtId="3" fontId="11" fillId="0" borderId="0" xfId="1" applyNumberFormat="1" applyFont="1" applyAlignment="1">
      <alignment horizontal="right" vertical="center" wrapText="1"/>
    </xf>
    <xf numFmtId="3" fontId="15" fillId="0" borderId="0" xfId="1" applyNumberFormat="1" applyFont="1" applyAlignment="1">
      <alignment horizontal="right" vertical="center" wrapText="1"/>
    </xf>
    <xf numFmtId="3" fontId="2" fillId="0" borderId="6" xfId="1" applyNumberFormat="1" applyFont="1" applyBorder="1" applyAlignment="1">
      <alignment horizontal="right" vertical="center" wrapText="1"/>
    </xf>
    <xf numFmtId="3" fontId="2" fillId="0" borderId="2" xfId="1" applyNumberFormat="1" applyFont="1" applyBorder="1" applyAlignment="1">
      <alignment horizontal="right" vertical="center" wrapText="1"/>
    </xf>
    <xf numFmtId="3" fontId="11" fillId="0" borderId="2" xfId="1" applyNumberFormat="1" applyFont="1" applyBorder="1" applyAlignment="1">
      <alignment horizontal="right" vertical="center" wrapText="1"/>
    </xf>
    <xf numFmtId="3" fontId="11" fillId="0" borderId="0" xfId="1" applyNumberFormat="1" applyFont="1" applyBorder="1" applyAlignment="1">
      <alignment horizontal="right" vertical="center" wrapText="1"/>
    </xf>
    <xf numFmtId="0" fontId="4" fillId="0" borderId="10" xfId="0" applyFont="1" applyBorder="1" applyAlignment="1">
      <alignment horizontal="left" vertical="center" wrapText="1" indent="2"/>
    </xf>
    <xf numFmtId="0" fontId="2" fillId="0" borderId="5" xfId="0" applyFont="1" applyBorder="1" applyAlignment="1">
      <alignment horizontal="left" vertical="center" indent="2"/>
    </xf>
    <xf numFmtId="0" fontId="2" fillId="0" borderId="10" xfId="0" applyFont="1" applyBorder="1" applyAlignment="1">
      <alignment horizontal="left" vertical="center" indent="2"/>
    </xf>
    <xf numFmtId="3" fontId="3" fillId="0" borderId="14" xfId="0" applyNumberFormat="1" applyFont="1" applyBorder="1" applyAlignment="1">
      <alignment vertical="center"/>
    </xf>
    <xf numFmtId="3" fontId="13" fillId="0" borderId="14" xfId="0" applyNumberFormat="1" applyFont="1" applyBorder="1" applyAlignment="1">
      <alignment vertical="center"/>
    </xf>
    <xf numFmtId="3" fontId="3" fillId="0" borderId="2" xfId="0" applyNumberFormat="1" applyFont="1" applyBorder="1" applyAlignment="1">
      <alignment vertical="center"/>
    </xf>
    <xf numFmtId="3" fontId="13" fillId="0" borderId="2" xfId="0" applyNumberFormat="1" applyFont="1" applyBorder="1" applyAlignment="1">
      <alignment vertical="center"/>
    </xf>
    <xf numFmtId="3" fontId="21" fillId="0" borderId="0" xfId="0" applyNumberFormat="1" applyFont="1" applyAlignment="1">
      <alignment vertical="center"/>
    </xf>
    <xf numFmtId="2" fontId="21" fillId="0" borderId="2" xfId="0" applyNumberFormat="1" applyFont="1" applyBorder="1" applyAlignment="1">
      <alignment vertical="center"/>
    </xf>
    <xf numFmtId="3" fontId="21" fillId="0" borderId="0" xfId="0" applyNumberFormat="1" applyFont="1" applyAlignment="1">
      <alignment horizontal="right" vertical="center" wrapText="1"/>
    </xf>
    <xf numFmtId="3" fontId="22" fillId="0" borderId="0" xfId="0" applyNumberFormat="1" applyFont="1" applyAlignment="1">
      <alignment vertical="center" wrapText="1"/>
    </xf>
    <xf numFmtId="3" fontId="21" fillId="0" borderId="19" xfId="0" applyNumberFormat="1" applyFont="1" applyBorder="1" applyAlignment="1">
      <alignment horizontal="right" vertical="center" wrapText="1"/>
    </xf>
    <xf numFmtId="3" fontId="23" fillId="0" borderId="2" xfId="0" applyNumberFormat="1" applyFont="1" applyBorder="1" applyAlignment="1">
      <alignment vertical="center" wrapText="1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3" fontId="21" fillId="0" borderId="23" xfId="0" applyNumberFormat="1" applyFont="1" applyBorder="1" applyAlignment="1">
      <alignment horizontal="right" vertical="center" wrapText="1"/>
    </xf>
    <xf numFmtId="3" fontId="21" fillId="0" borderId="21" xfId="0" applyNumberFormat="1" applyFont="1" applyBorder="1" applyAlignment="1">
      <alignment horizontal="right" vertical="center" wrapText="1"/>
    </xf>
    <xf numFmtId="165" fontId="21" fillId="0" borderId="2" xfId="1" applyNumberFormat="1" applyFont="1" applyBorder="1" applyAlignment="1">
      <alignment horizontal="right" vertical="center" wrapText="1"/>
    </xf>
    <xf numFmtId="0" fontId="26" fillId="0" borderId="0" xfId="0" applyFont="1" applyAlignment="1">
      <alignment vertical="center"/>
    </xf>
    <xf numFmtId="3" fontId="21" fillId="5" borderId="8" xfId="1" applyNumberFormat="1" applyFont="1" applyFill="1" applyBorder="1" applyAlignment="1">
      <alignment horizontal="right" vertical="center" wrapText="1"/>
    </xf>
    <xf numFmtId="3" fontId="23" fillId="0" borderId="0" xfId="0" applyNumberFormat="1" applyFont="1" applyAlignment="1">
      <alignment vertical="center"/>
    </xf>
    <xf numFmtId="3" fontId="21" fillId="0" borderId="19" xfId="0" applyNumberFormat="1" applyFont="1" applyBorder="1" applyAlignment="1">
      <alignment vertical="center"/>
    </xf>
    <xf numFmtId="3" fontId="21" fillId="0" borderId="16" xfId="0" applyNumberFormat="1" applyFont="1" applyBorder="1" applyAlignment="1">
      <alignment horizontal="right" vertical="center" wrapText="1"/>
    </xf>
    <xf numFmtId="3" fontId="23" fillId="0" borderId="0" xfId="0" applyNumberFormat="1" applyFont="1" applyAlignment="1">
      <alignment horizontal="right" vertical="center" wrapText="1"/>
    </xf>
    <xf numFmtId="3" fontId="22" fillId="0" borderId="0" xfId="0" applyNumberFormat="1" applyFont="1" applyAlignment="1">
      <alignment horizontal="right" vertical="center" wrapText="1"/>
    </xf>
    <xf numFmtId="1" fontId="23" fillId="0" borderId="0" xfId="0" applyNumberFormat="1" applyFont="1" applyAlignment="1">
      <alignment horizontal="right" vertical="center" wrapText="1"/>
    </xf>
    <xf numFmtId="1" fontId="22" fillId="0" borderId="0" xfId="0" applyNumberFormat="1" applyFont="1" applyAlignment="1">
      <alignment horizontal="right" vertical="center" wrapText="1"/>
    </xf>
    <xf numFmtId="1" fontId="21" fillId="0" borderId="19" xfId="0" applyNumberFormat="1" applyFont="1" applyBorder="1" applyAlignment="1">
      <alignment horizontal="right" vertical="center" wrapText="1"/>
    </xf>
    <xf numFmtId="1" fontId="21" fillId="0" borderId="0" xfId="0" applyNumberFormat="1" applyFont="1" applyAlignment="1">
      <alignment horizontal="right" vertical="center" wrapText="1"/>
    </xf>
    <xf numFmtId="3" fontId="23" fillId="0" borderId="2" xfId="0" applyNumberFormat="1" applyFont="1" applyBorder="1" applyAlignment="1">
      <alignment horizontal="right" vertical="center" wrapText="1"/>
    </xf>
    <xf numFmtId="3" fontId="21" fillId="5" borderId="8" xfId="0" applyNumberFormat="1" applyFont="1" applyFill="1" applyBorder="1" applyAlignment="1">
      <alignment vertical="center"/>
    </xf>
    <xf numFmtId="3" fontId="23" fillId="0" borderId="1" xfId="0" applyNumberFormat="1" applyFont="1" applyBorder="1" applyAlignment="1">
      <alignment vertical="center"/>
    </xf>
    <xf numFmtId="3" fontId="21" fillId="0" borderId="1" xfId="0" applyNumberFormat="1" applyFont="1" applyBorder="1" applyAlignment="1">
      <alignment vertical="center"/>
    </xf>
    <xf numFmtId="3" fontId="23" fillId="0" borderId="2" xfId="0" applyNumberFormat="1" applyFont="1" applyBorder="1" applyAlignment="1">
      <alignment vertical="center"/>
    </xf>
    <xf numFmtId="3" fontId="27" fillId="0" borderId="0" xfId="0" applyNumberFormat="1" applyFont="1" applyAlignment="1">
      <alignment vertical="center" wrapText="1"/>
    </xf>
    <xf numFmtId="0" fontId="26" fillId="0" borderId="0" xfId="0" applyFont="1"/>
    <xf numFmtId="0" fontId="26" fillId="3" borderId="1" xfId="0" applyFont="1" applyFill="1" applyBorder="1" applyAlignment="1">
      <alignment vertical="center"/>
    </xf>
    <xf numFmtId="0" fontId="26" fillId="3" borderId="2" xfId="0" applyFont="1" applyFill="1" applyBorder="1" applyAlignment="1">
      <alignment vertical="center"/>
    </xf>
    <xf numFmtId="3" fontId="19" fillId="0" borderId="0" xfId="0" applyNumberFormat="1" applyFont="1" applyAlignment="1">
      <alignment horizontal="right" vertical="center" wrapText="1"/>
    </xf>
    <xf numFmtId="3" fontId="13" fillId="2" borderId="0" xfId="0" applyNumberFormat="1" applyFont="1" applyFill="1" applyAlignment="1">
      <alignment vertical="center" wrapText="1"/>
    </xf>
    <xf numFmtId="3" fontId="13" fillId="0" borderId="21" xfId="0" applyNumberFormat="1" applyFont="1" applyBorder="1" applyAlignment="1">
      <alignment vertical="center"/>
    </xf>
    <xf numFmtId="165" fontId="13" fillId="0" borderId="1" xfId="1" applyNumberFormat="1" applyFont="1" applyBorder="1" applyAlignment="1">
      <alignment horizontal="right" vertical="center" wrapText="1"/>
    </xf>
    <xf numFmtId="1" fontId="13" fillId="0" borderId="0" xfId="0" applyNumberFormat="1" applyFont="1" applyAlignment="1">
      <alignment horizontal="right" vertical="center" wrapText="1"/>
    </xf>
    <xf numFmtId="9" fontId="11" fillId="0" borderId="0" xfId="1" applyFont="1" applyAlignment="1">
      <alignment vertical="center" wrapText="1"/>
    </xf>
    <xf numFmtId="3" fontId="13" fillId="0" borderId="1" xfId="0" applyNumberFormat="1" applyFont="1" applyBorder="1" applyAlignment="1">
      <alignment horizontal="right" vertical="center" wrapText="1"/>
    </xf>
    <xf numFmtId="3" fontId="13" fillId="5" borderId="8" xfId="0" applyNumberFormat="1" applyFont="1" applyFill="1" applyBorder="1" applyAlignment="1">
      <alignment vertical="center"/>
    </xf>
    <xf numFmtId="3" fontId="11" fillId="0" borderId="1" xfId="0" applyNumberFormat="1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8" fillId="2" borderId="8" xfId="0" applyFont="1" applyFill="1" applyBorder="1" applyAlignment="1">
      <alignment horizontal="center" vertical="center"/>
    </xf>
    <xf numFmtId="9" fontId="6" fillId="0" borderId="0" xfId="1" applyFont="1"/>
    <xf numFmtId="9" fontId="6" fillId="0" borderId="0" xfId="0" applyNumberFormat="1" applyFont="1"/>
    <xf numFmtId="3" fontId="5" fillId="0" borderId="0" xfId="0" applyNumberFormat="1" applyFont="1" applyAlignment="1">
      <alignment vertical="center"/>
    </xf>
    <xf numFmtId="3" fontId="26" fillId="2" borderId="0" xfId="0" applyNumberFormat="1" applyFont="1" applyFill="1" applyAlignment="1">
      <alignment vertical="center"/>
    </xf>
    <xf numFmtId="165" fontId="13" fillId="0" borderId="0" xfId="1" applyNumberFormat="1" applyFont="1" applyBorder="1" applyAlignment="1">
      <alignment horizontal="right" vertical="center" wrapText="1"/>
    </xf>
    <xf numFmtId="0" fontId="18" fillId="2" borderId="8" xfId="0" applyFont="1" applyFill="1" applyBorder="1" applyAlignment="1">
      <alignment horizontal="center" vertical="center"/>
    </xf>
    <xf numFmtId="166" fontId="11" fillId="0" borderId="0" xfId="0" applyNumberFormat="1" applyFont="1" applyAlignment="1">
      <alignment vertical="center"/>
    </xf>
    <xf numFmtId="0" fontId="11" fillId="0" borderId="2" xfId="0" applyFont="1" applyBorder="1" applyAlignment="1">
      <alignment vertical="center"/>
    </xf>
    <xf numFmtId="1" fontId="11" fillId="0" borderId="0" xfId="0" applyNumberFormat="1" applyFont="1" applyAlignment="1">
      <alignment horizontal="right" vertical="center" wrapText="1"/>
    </xf>
    <xf numFmtId="1" fontId="19" fillId="0" borderId="0" xfId="0" applyNumberFormat="1" applyFont="1" applyAlignment="1">
      <alignment horizontal="right" vertical="center" wrapText="1"/>
    </xf>
    <xf numFmtId="1" fontId="13" fillId="0" borderId="19" xfId="0" applyNumberFormat="1" applyFont="1" applyBorder="1" applyAlignment="1">
      <alignment horizontal="right" vertical="center" wrapText="1"/>
    </xf>
    <xf numFmtId="9" fontId="13" fillId="0" borderId="0" xfId="1" applyFont="1" applyAlignment="1">
      <alignment horizontal="right" vertical="center" wrapText="1"/>
    </xf>
    <xf numFmtId="3" fontId="11" fillId="0" borderId="0" xfId="1" applyNumberFormat="1" applyFont="1" applyFill="1" applyAlignment="1">
      <alignment horizontal="right" vertical="center" wrapText="1"/>
    </xf>
    <xf numFmtId="3" fontId="15" fillId="0" borderId="0" xfId="1" applyNumberFormat="1" applyFont="1" applyFill="1" applyAlignment="1">
      <alignment horizontal="right" vertical="center" wrapText="1"/>
    </xf>
    <xf numFmtId="164" fontId="4" fillId="0" borderId="0" xfId="0" applyNumberFormat="1" applyFont="1" applyAlignment="1">
      <alignment horizontal="right" vertical="center" wrapText="1"/>
    </xf>
    <xf numFmtId="3" fontId="29" fillId="0" borderId="0" xfId="0" applyNumberFormat="1" applyFont="1" applyAlignment="1">
      <alignment vertical="center" wrapText="1"/>
    </xf>
    <xf numFmtId="3" fontId="30" fillId="0" borderId="0" xfId="0" applyNumberFormat="1" applyFont="1" applyAlignment="1">
      <alignment vertical="center" wrapText="1"/>
    </xf>
    <xf numFmtId="3" fontId="31" fillId="0" borderId="0" xfId="0" applyNumberFormat="1" applyFont="1" applyAlignment="1">
      <alignment vertical="center"/>
    </xf>
    <xf numFmtId="3" fontId="29" fillId="0" borderId="0" xfId="1" applyNumberFormat="1" applyFont="1" applyAlignment="1">
      <alignment horizontal="right" vertical="center" wrapText="1"/>
    </xf>
    <xf numFmtId="3" fontId="29" fillId="0" borderId="0" xfId="1" applyNumberFormat="1" applyFont="1" applyBorder="1" applyAlignment="1">
      <alignment horizontal="right" vertical="center" wrapText="1"/>
    </xf>
    <xf numFmtId="3" fontId="29" fillId="0" borderId="0" xfId="0" applyNumberFormat="1" applyFont="1" applyAlignment="1">
      <alignment vertical="center"/>
    </xf>
    <xf numFmtId="3" fontId="28" fillId="0" borderId="0" xfId="0" applyNumberFormat="1" applyFont="1" applyAlignment="1">
      <alignment vertical="center"/>
    </xf>
    <xf numFmtId="3" fontId="29" fillId="0" borderId="2" xfId="0" applyNumberFormat="1" applyFont="1" applyBorder="1" applyAlignment="1">
      <alignment vertical="center"/>
    </xf>
    <xf numFmtId="9" fontId="31" fillId="0" borderId="0" xfId="1" applyFont="1" applyAlignment="1">
      <alignment vertical="center"/>
    </xf>
    <xf numFmtId="167" fontId="31" fillId="0" borderId="0" xfId="0" applyNumberFormat="1" applyFont="1" applyAlignment="1">
      <alignment vertical="center"/>
    </xf>
    <xf numFmtId="3" fontId="32" fillId="0" borderId="0" xfId="0" applyNumberFormat="1" applyFont="1" applyAlignment="1">
      <alignment vertical="center"/>
    </xf>
    <xf numFmtId="0" fontId="31" fillId="0" borderId="0" xfId="0" applyFont="1" applyAlignment="1">
      <alignment vertical="center"/>
    </xf>
    <xf numFmtId="3" fontId="6" fillId="0" borderId="0" xfId="0" applyNumberFormat="1" applyFont="1" applyAlignment="1">
      <alignment vertical="center"/>
    </xf>
    <xf numFmtId="9" fontId="6" fillId="0" borderId="0" xfId="1" applyFont="1" applyAlignment="1">
      <alignment vertical="center"/>
    </xf>
    <xf numFmtId="165" fontId="31" fillId="0" borderId="0" xfId="1" applyNumberFormat="1" applyFont="1" applyAlignment="1">
      <alignment vertical="center"/>
    </xf>
    <xf numFmtId="3" fontId="3" fillId="2" borderId="16" xfId="0" applyNumberFormat="1" applyFont="1" applyFill="1" applyBorder="1" applyAlignment="1">
      <alignment horizontal="right" vertical="center" wrapText="1"/>
    </xf>
    <xf numFmtId="3" fontId="11" fillId="2" borderId="0" xfId="0" applyNumberFormat="1" applyFont="1" applyFill="1" applyAlignment="1">
      <alignment vertical="center" wrapText="1"/>
    </xf>
    <xf numFmtId="3" fontId="19" fillId="2" borderId="0" xfId="0" applyNumberFormat="1" applyFont="1" applyFill="1" applyAlignment="1">
      <alignment vertical="center" wrapText="1"/>
    </xf>
    <xf numFmtId="3" fontId="13" fillId="2" borderId="0" xfId="0" applyNumberFormat="1" applyFont="1" applyFill="1" applyAlignment="1">
      <alignment horizontal="right" vertical="center" wrapText="1"/>
    </xf>
    <xf numFmtId="3" fontId="16" fillId="2" borderId="0" xfId="0" applyNumberFormat="1" applyFont="1" applyFill="1" applyAlignment="1">
      <alignment vertical="center" wrapText="1"/>
    </xf>
    <xf numFmtId="3" fontId="22" fillId="2" borderId="0" xfId="0" applyNumberFormat="1" applyFont="1" applyFill="1" applyAlignment="1">
      <alignment vertical="center" wrapText="1"/>
    </xf>
    <xf numFmtId="3" fontId="21" fillId="2" borderId="19" xfId="0" applyNumberFormat="1" applyFont="1" applyFill="1" applyBorder="1" applyAlignment="1">
      <alignment horizontal="right" vertical="center" wrapText="1"/>
    </xf>
    <xf numFmtId="3" fontId="15" fillId="2" borderId="0" xfId="0" applyNumberFormat="1" applyFont="1" applyFill="1" applyAlignment="1">
      <alignment vertical="center" wrapText="1"/>
    </xf>
    <xf numFmtId="3" fontId="21" fillId="2" borderId="0" xfId="0" applyNumberFormat="1" applyFont="1" applyFill="1" applyAlignment="1">
      <alignment horizontal="right" vertical="center" wrapText="1"/>
    </xf>
    <xf numFmtId="3" fontId="12" fillId="2" borderId="0" xfId="0" applyNumberFormat="1" applyFont="1" applyFill="1" applyAlignment="1">
      <alignment vertical="center" wrapText="1"/>
    </xf>
    <xf numFmtId="3" fontId="13" fillId="2" borderId="19" xfId="0" applyNumberFormat="1" applyFont="1" applyFill="1" applyBorder="1" applyAlignment="1">
      <alignment horizontal="right" vertical="center" wrapText="1"/>
    </xf>
    <xf numFmtId="3" fontId="23" fillId="2" borderId="2" xfId="0" applyNumberFormat="1" applyFont="1" applyFill="1" applyBorder="1" applyAlignment="1">
      <alignment vertical="center" wrapText="1"/>
    </xf>
    <xf numFmtId="3" fontId="3" fillId="2" borderId="21" xfId="0" applyNumberFormat="1" applyFont="1" applyFill="1" applyBorder="1" applyAlignment="1">
      <alignment horizontal="right" vertical="center" wrapText="1"/>
    </xf>
    <xf numFmtId="165" fontId="21" fillId="2" borderId="2" xfId="1" applyNumberFormat="1" applyFont="1" applyFill="1" applyBorder="1" applyAlignment="1">
      <alignment horizontal="right" vertical="center" wrapText="1"/>
    </xf>
    <xf numFmtId="165" fontId="12" fillId="2" borderId="0" xfId="1" applyNumberFormat="1" applyFont="1" applyFill="1" applyBorder="1" applyAlignment="1">
      <alignment horizontal="right" vertical="center" wrapText="1"/>
    </xf>
    <xf numFmtId="3" fontId="11" fillId="2" borderId="0" xfId="1" applyNumberFormat="1" applyFont="1" applyFill="1" applyAlignment="1">
      <alignment horizontal="right" vertical="center" wrapText="1"/>
    </xf>
    <xf numFmtId="3" fontId="15" fillId="2" borderId="0" xfId="1" applyNumberFormat="1" applyFont="1" applyFill="1" applyAlignment="1">
      <alignment horizontal="right" vertical="center" wrapText="1"/>
    </xf>
    <xf numFmtId="3" fontId="11" fillId="2" borderId="0" xfId="1" applyNumberFormat="1" applyFont="1" applyFill="1" applyBorder="1" applyAlignment="1">
      <alignment horizontal="right" vertical="center" wrapText="1"/>
    </xf>
    <xf numFmtId="3" fontId="21" fillId="2" borderId="8" xfId="1" applyNumberFormat="1" applyFont="1" applyFill="1" applyBorder="1" applyAlignment="1">
      <alignment horizontal="right" vertical="center" wrapText="1"/>
    </xf>
    <xf numFmtId="3" fontId="11" fillId="2" borderId="0" xfId="0" applyNumberFormat="1" applyFont="1" applyFill="1" applyAlignment="1">
      <alignment vertical="center"/>
    </xf>
    <xf numFmtId="3" fontId="13" fillId="2" borderId="0" xfId="0" applyNumberFormat="1" applyFont="1" applyFill="1" applyAlignment="1">
      <alignment vertical="center"/>
    </xf>
    <xf numFmtId="3" fontId="21" fillId="2" borderId="0" xfId="0" applyNumberFormat="1" applyFont="1" applyFill="1" applyAlignment="1">
      <alignment vertical="center"/>
    </xf>
    <xf numFmtId="2" fontId="21" fillId="2" borderId="2" xfId="0" applyNumberFormat="1" applyFont="1" applyFill="1" applyBorder="1" applyAlignment="1">
      <alignment vertical="center"/>
    </xf>
    <xf numFmtId="3" fontId="23" fillId="2" borderId="0" xfId="0" applyNumberFormat="1" applyFont="1" applyFill="1" applyAlignment="1">
      <alignment vertical="center"/>
    </xf>
    <xf numFmtId="3" fontId="13" fillId="2" borderId="19" xfId="0" applyNumberFormat="1" applyFont="1" applyFill="1" applyBorder="1" applyAlignment="1">
      <alignment vertical="center"/>
    </xf>
    <xf numFmtId="3" fontId="3" fillId="2" borderId="0" xfId="0" applyNumberFormat="1" applyFont="1" applyFill="1" applyAlignment="1">
      <alignment vertical="center"/>
    </xf>
    <xf numFmtId="3" fontId="21" fillId="2" borderId="19" xfId="0" applyNumberFormat="1" applyFont="1" applyFill="1" applyBorder="1" applyAlignment="1">
      <alignment vertical="center"/>
    </xf>
    <xf numFmtId="3" fontId="2" fillId="2" borderId="2" xfId="0" applyNumberFormat="1" applyFont="1" applyFill="1" applyBorder="1" applyAlignment="1">
      <alignment vertical="center"/>
    </xf>
    <xf numFmtId="3" fontId="2" fillId="2" borderId="0" xfId="0" applyNumberFormat="1" applyFont="1" applyFill="1" applyAlignment="1">
      <alignment horizontal="right" vertical="center" wrapText="1"/>
    </xf>
    <xf numFmtId="3" fontId="4" fillId="2" borderId="0" xfId="0" applyNumberFormat="1" applyFont="1" applyFill="1" applyAlignment="1">
      <alignment horizontal="right" vertical="center" wrapText="1"/>
    </xf>
    <xf numFmtId="3" fontId="3" fillId="2" borderId="0" xfId="0" applyNumberFormat="1" applyFont="1" applyFill="1" applyAlignment="1">
      <alignment horizontal="right" vertical="center" wrapText="1"/>
    </xf>
    <xf numFmtId="164" fontId="4" fillId="2" borderId="0" xfId="0" applyNumberFormat="1" applyFont="1" applyFill="1" applyAlignment="1">
      <alignment horizontal="right" vertical="center" wrapText="1"/>
    </xf>
    <xf numFmtId="3" fontId="22" fillId="2" borderId="0" xfId="0" applyNumberFormat="1" applyFont="1" applyFill="1" applyAlignment="1">
      <alignment horizontal="right" vertical="center" wrapText="1"/>
    </xf>
    <xf numFmtId="3" fontId="3" fillId="2" borderId="19" xfId="0" applyNumberFormat="1" applyFont="1" applyFill="1" applyBorder="1" applyAlignment="1">
      <alignment horizontal="right" vertical="center" wrapText="1"/>
    </xf>
    <xf numFmtId="3" fontId="3" fillId="2" borderId="0" xfId="1" applyNumberFormat="1" applyFont="1" applyFill="1" applyAlignment="1">
      <alignment horizontal="right" vertical="center" wrapText="1"/>
    </xf>
    <xf numFmtId="3" fontId="2" fillId="2" borderId="2" xfId="0" applyNumberFormat="1" applyFont="1" applyFill="1" applyBorder="1" applyAlignment="1">
      <alignment vertical="center" wrapText="1"/>
    </xf>
    <xf numFmtId="3" fontId="2" fillId="2" borderId="0" xfId="0" applyNumberFormat="1" applyFont="1" applyFill="1" applyAlignment="1">
      <alignment vertical="center" wrapText="1"/>
    </xf>
    <xf numFmtId="3" fontId="3" fillId="2" borderId="23" xfId="0" applyNumberFormat="1" applyFont="1" applyFill="1" applyBorder="1" applyAlignment="1">
      <alignment horizontal="right" vertical="center" wrapText="1"/>
    </xf>
    <xf numFmtId="165" fontId="3" fillId="2" borderId="2" xfId="1" applyNumberFormat="1" applyFont="1" applyFill="1" applyBorder="1" applyAlignment="1">
      <alignment horizontal="right" vertical="center" wrapText="1"/>
    </xf>
    <xf numFmtId="165" fontId="3" fillId="2" borderId="1" xfId="1" applyNumberFormat="1" applyFont="1" applyFill="1" applyBorder="1" applyAlignment="1">
      <alignment horizontal="right" vertical="center" wrapText="1"/>
    </xf>
    <xf numFmtId="3" fontId="2" fillId="2" borderId="2" xfId="0" applyNumberFormat="1" applyFont="1" applyFill="1" applyBorder="1" applyAlignment="1">
      <alignment horizontal="right" vertical="center" wrapText="1"/>
    </xf>
    <xf numFmtId="3" fontId="3" fillId="2" borderId="8" xfId="0" applyNumberFormat="1" applyFont="1" applyFill="1" applyBorder="1" applyAlignment="1">
      <alignment vertical="center"/>
    </xf>
    <xf numFmtId="3" fontId="2" fillId="2" borderId="1" xfId="0" applyNumberFormat="1" applyFont="1" applyFill="1" applyBorder="1" applyAlignment="1">
      <alignment vertical="center"/>
    </xf>
    <xf numFmtId="3" fontId="2" fillId="2" borderId="0" xfId="0" applyNumberFormat="1" applyFont="1" applyFill="1" applyAlignment="1">
      <alignment vertical="center"/>
    </xf>
    <xf numFmtId="2" fontId="3" fillId="2" borderId="2" xfId="0" applyNumberFormat="1" applyFont="1" applyFill="1" applyBorder="1" applyAlignment="1">
      <alignment vertical="center"/>
    </xf>
    <xf numFmtId="2" fontId="13" fillId="2" borderId="2" xfId="0" applyNumberFormat="1" applyFont="1" applyFill="1" applyBorder="1" applyAlignment="1">
      <alignment vertical="center"/>
    </xf>
    <xf numFmtId="3" fontId="3" fillId="2" borderId="1" xfId="0" applyNumberFormat="1" applyFont="1" applyFill="1" applyBorder="1" applyAlignment="1">
      <alignment vertical="center"/>
    </xf>
    <xf numFmtId="3" fontId="3" fillId="2" borderId="19" xfId="0" applyNumberFormat="1" applyFont="1" applyFill="1" applyBorder="1" applyAlignment="1">
      <alignment vertical="center"/>
    </xf>
    <xf numFmtId="3" fontId="13" fillId="2" borderId="16" xfId="0" applyNumberFormat="1" applyFont="1" applyFill="1" applyBorder="1" applyAlignment="1">
      <alignment horizontal="right" vertical="center" wrapText="1"/>
    </xf>
    <xf numFmtId="3" fontId="19" fillId="2" borderId="0" xfId="0" applyNumberFormat="1" applyFont="1" applyFill="1" applyAlignment="1">
      <alignment horizontal="right" vertical="center" wrapText="1"/>
    </xf>
    <xf numFmtId="3" fontId="11" fillId="2" borderId="2" xfId="0" applyNumberFormat="1" applyFont="1" applyFill="1" applyBorder="1" applyAlignment="1">
      <alignment vertical="center" wrapText="1"/>
    </xf>
    <xf numFmtId="3" fontId="13" fillId="2" borderId="23" xfId="0" applyNumberFormat="1" applyFont="1" applyFill="1" applyBorder="1" applyAlignment="1">
      <alignment horizontal="right" vertical="center" wrapText="1"/>
    </xf>
    <xf numFmtId="3" fontId="13" fillId="2" borderId="21" xfId="0" applyNumberFormat="1" applyFont="1" applyFill="1" applyBorder="1" applyAlignment="1">
      <alignment vertical="center"/>
    </xf>
    <xf numFmtId="165" fontId="13" fillId="2" borderId="2" xfId="1" applyNumberFormat="1" applyFont="1" applyFill="1" applyBorder="1" applyAlignment="1">
      <alignment horizontal="right" vertical="center" wrapText="1"/>
    </xf>
    <xf numFmtId="165" fontId="13" fillId="2" borderId="1" xfId="1" applyNumberFormat="1" applyFont="1" applyFill="1" applyBorder="1" applyAlignment="1">
      <alignment horizontal="right" vertical="center" wrapText="1"/>
    </xf>
    <xf numFmtId="3" fontId="11" fillId="2" borderId="2" xfId="0" applyNumberFormat="1" applyFont="1" applyFill="1" applyBorder="1" applyAlignment="1">
      <alignment vertical="center"/>
    </xf>
    <xf numFmtId="3" fontId="13" fillId="2" borderId="8" xfId="1" applyNumberFormat="1" applyFont="1" applyFill="1" applyBorder="1" applyAlignment="1">
      <alignment horizontal="right" vertical="center" wrapText="1"/>
    </xf>
    <xf numFmtId="0" fontId="2" fillId="2" borderId="0" xfId="0" applyFont="1" applyFill="1" applyAlignment="1">
      <alignment vertical="center"/>
    </xf>
    <xf numFmtId="3" fontId="4" fillId="2" borderId="0" xfId="0" applyNumberFormat="1" applyFont="1" applyFill="1" applyAlignment="1">
      <alignment vertical="center" wrapText="1"/>
    </xf>
    <xf numFmtId="1" fontId="2" fillId="2" borderId="0" xfId="0" applyNumberFormat="1" applyFont="1" applyFill="1" applyAlignment="1">
      <alignment horizontal="right" vertical="center" wrapText="1"/>
    </xf>
    <xf numFmtId="1" fontId="3" fillId="2" borderId="0" xfId="0" applyNumberFormat="1" applyFont="1" applyFill="1" applyAlignment="1">
      <alignment horizontal="right" vertical="center" wrapText="1"/>
    </xf>
    <xf numFmtId="9" fontId="2" fillId="2" borderId="0" xfId="1" applyFont="1" applyFill="1" applyAlignment="1">
      <alignment vertical="center" wrapText="1"/>
    </xf>
    <xf numFmtId="3" fontId="13" fillId="2" borderId="1" xfId="0" applyNumberFormat="1" applyFont="1" applyFill="1" applyBorder="1" applyAlignment="1">
      <alignment horizontal="right" vertical="center" wrapText="1"/>
    </xf>
    <xf numFmtId="3" fontId="11" fillId="2" borderId="0" xfId="0" applyNumberFormat="1" applyFont="1" applyFill="1" applyAlignment="1">
      <alignment horizontal="right" vertical="center" wrapText="1"/>
    </xf>
    <xf numFmtId="3" fontId="11" fillId="2" borderId="2" xfId="0" applyNumberFormat="1" applyFont="1" applyFill="1" applyBorder="1" applyAlignment="1">
      <alignment horizontal="right" vertical="center" wrapText="1"/>
    </xf>
    <xf numFmtId="3" fontId="13" fillId="2" borderId="8" xfId="0" applyNumberFormat="1" applyFont="1" applyFill="1" applyBorder="1" applyAlignment="1">
      <alignment vertic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colors>
    <mruColors>
      <color rgb="FF99FF99"/>
      <color rgb="FFE6B8B7"/>
      <color rgb="FF99CCFF"/>
      <color rgb="FFCCEC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BL229"/>
  <sheetViews>
    <sheetView zoomScale="80" zoomScaleNormal="80" workbookViewId="0">
      <pane xSplit="3" ySplit="1" topLeftCell="G2" activePane="bottomRight" state="frozen"/>
      <selection pane="topRight" activeCell="D1" sqref="D1"/>
      <selection pane="bottomLeft" activeCell="A2" sqref="A2"/>
      <selection pane="bottomRight" activeCell="C3" sqref="C3"/>
    </sheetView>
  </sheetViews>
  <sheetFormatPr defaultColWidth="9.140625" defaultRowHeight="14.25" outlineLevelRow="1" outlineLevelCol="1" x14ac:dyDescent="0.2"/>
  <cols>
    <col min="1" max="1" width="1" style="6" customWidth="1"/>
    <col min="2" max="3" width="48.140625" style="6" customWidth="1"/>
    <col min="4" max="6" width="9.28515625" style="6" hidden="1" customWidth="1" outlineLevel="1"/>
    <col min="7" max="7" width="9.28515625" style="6" customWidth="1" collapsed="1"/>
    <col min="8" max="8" width="1.7109375" style="6" customWidth="1"/>
    <col min="9" max="11" width="9.28515625" style="6" hidden="1" customWidth="1" outlineLevel="1"/>
    <col min="12" max="12" width="9.28515625" style="6" customWidth="1" collapsed="1"/>
    <col min="13" max="13" width="1.7109375" style="6" customWidth="1"/>
    <col min="14" max="16" width="9.28515625" style="6" hidden="1" customWidth="1" outlineLevel="1"/>
    <col min="17" max="17" width="9.28515625" style="6" customWidth="1" collapsed="1"/>
    <col min="18" max="18" width="1.7109375" style="6" customWidth="1"/>
    <col min="19" max="19" width="9.28515625" style="6" hidden="1" customWidth="1" outlineLevel="1"/>
    <col min="20" max="21" width="9.140625" style="6" hidden="1" customWidth="1" outlineLevel="1"/>
    <col min="22" max="22" width="9.140625" style="6" customWidth="1" collapsed="1"/>
    <col min="23" max="23" width="1.7109375" style="6" customWidth="1"/>
    <col min="24" max="26" width="9.140625" style="6" hidden="1" customWidth="1" outlineLevel="1"/>
    <col min="27" max="27" width="9.140625" style="6" customWidth="1" collapsed="1"/>
    <col min="28" max="28" width="1.7109375" style="6" customWidth="1"/>
    <col min="29" max="31" width="9.140625" style="6" hidden="1" customWidth="1" outlineLevel="1"/>
    <col min="32" max="32" width="9.140625" style="6" customWidth="1" collapsed="1"/>
    <col min="33" max="33" width="1.85546875" style="6" customWidth="1"/>
    <col min="34" max="36" width="9.140625" style="6" hidden="1" customWidth="1" outlineLevel="1"/>
    <col min="37" max="37" width="9.28515625" style="6" customWidth="1" collapsed="1"/>
    <col min="38" max="38" width="1.7109375" style="6" customWidth="1"/>
    <col min="39" max="40" width="9.28515625" style="6" hidden="1" customWidth="1" outlineLevel="1"/>
    <col min="41" max="41" width="9.140625" style="6" hidden="1" customWidth="1" outlineLevel="1"/>
    <col min="42" max="42" width="9.140625" style="254" collapsed="1"/>
    <col min="43" max="43" width="1.7109375" style="6" customWidth="1"/>
    <col min="44" max="46" width="9.140625" style="6" hidden="1" customWidth="1" outlineLevel="1"/>
    <col min="47" max="47" width="9.140625" style="6" customWidth="1" collapsed="1"/>
    <col min="48" max="48" width="1.85546875" style="6" customWidth="1"/>
    <col min="49" max="51" width="9.140625" style="6" hidden="1" customWidth="1" outlineLevel="1"/>
    <col min="52" max="52" width="9.140625" style="6" collapsed="1"/>
    <col min="53" max="53" width="1.85546875" style="6" customWidth="1"/>
    <col min="54" max="56" width="9.140625" style="6" hidden="1" customWidth="1" outlineLevel="1"/>
    <col min="57" max="57" width="9.140625" style="6" customWidth="1" collapsed="1"/>
    <col min="58" max="58" width="1.85546875" style="6" customWidth="1"/>
    <col min="59" max="16384" width="9.140625" style="6"/>
  </cols>
  <sheetData>
    <row r="1" spans="2:62" s="10" customFormat="1" ht="12.75" thickBot="1" x14ac:dyDescent="0.25">
      <c r="B1" s="109"/>
      <c r="C1" s="57"/>
      <c r="D1" s="82" t="s">
        <v>138</v>
      </c>
      <c r="E1" s="83" t="s">
        <v>139</v>
      </c>
      <c r="F1" s="83" t="s">
        <v>140</v>
      </c>
      <c r="G1" s="83" t="s">
        <v>141</v>
      </c>
      <c r="H1" s="83"/>
      <c r="I1" s="83" t="s">
        <v>142</v>
      </c>
      <c r="J1" s="83" t="s">
        <v>143</v>
      </c>
      <c r="K1" s="83" t="s">
        <v>144</v>
      </c>
      <c r="L1" s="83" t="s">
        <v>145</v>
      </c>
      <c r="M1" s="83"/>
      <c r="N1" s="83" t="s">
        <v>170</v>
      </c>
      <c r="O1" s="83" t="s">
        <v>175</v>
      </c>
      <c r="P1" s="83" t="s">
        <v>178</v>
      </c>
      <c r="Q1" s="83" t="s">
        <v>184</v>
      </c>
      <c r="R1" s="83"/>
      <c r="S1" s="83" t="s">
        <v>189</v>
      </c>
      <c r="T1" s="83" t="s">
        <v>195</v>
      </c>
      <c r="U1" s="83" t="s">
        <v>247</v>
      </c>
      <c r="V1" s="83" t="s">
        <v>248</v>
      </c>
      <c r="W1" s="83"/>
      <c r="X1" s="83" t="s">
        <v>252</v>
      </c>
      <c r="Y1" s="83" t="s">
        <v>268</v>
      </c>
      <c r="Z1" s="83" t="s">
        <v>245</v>
      </c>
      <c r="AA1" s="83" t="s">
        <v>246</v>
      </c>
      <c r="AB1" s="83"/>
      <c r="AC1" s="83" t="s">
        <v>250</v>
      </c>
      <c r="AD1" s="83" t="s">
        <v>253</v>
      </c>
      <c r="AE1" s="83" t="s">
        <v>270</v>
      </c>
      <c r="AF1" s="83" t="s">
        <v>274</v>
      </c>
      <c r="AG1" s="83"/>
      <c r="AH1" s="83" t="s">
        <v>285</v>
      </c>
      <c r="AI1" s="83" t="s">
        <v>286</v>
      </c>
      <c r="AJ1" s="83" t="s">
        <v>292</v>
      </c>
      <c r="AK1" s="83" t="s">
        <v>295</v>
      </c>
      <c r="AL1" s="83"/>
      <c r="AM1" s="83" t="s">
        <v>296</v>
      </c>
      <c r="AN1" s="83" t="s">
        <v>299</v>
      </c>
      <c r="AO1" s="83" t="s">
        <v>302</v>
      </c>
      <c r="AP1" s="188" t="s">
        <v>304</v>
      </c>
      <c r="AQ1" s="83"/>
      <c r="AR1" s="83" t="s">
        <v>308</v>
      </c>
      <c r="AS1" s="83" t="s">
        <v>309</v>
      </c>
      <c r="AT1" s="83" t="s">
        <v>313</v>
      </c>
      <c r="AU1" s="83" t="s">
        <v>316</v>
      </c>
      <c r="AV1" s="83"/>
      <c r="AW1" s="83" t="s">
        <v>318</v>
      </c>
      <c r="AX1" s="83" t="s">
        <v>320</v>
      </c>
      <c r="AY1" s="83" t="s">
        <v>321</v>
      </c>
      <c r="AZ1" s="83" t="s">
        <v>324</v>
      </c>
      <c r="BA1" s="83"/>
      <c r="BB1" s="83" t="s">
        <v>332</v>
      </c>
      <c r="BC1" s="83" t="s">
        <v>334</v>
      </c>
      <c r="BD1" s="83" t="s">
        <v>335</v>
      </c>
      <c r="BE1" s="83" t="s">
        <v>340</v>
      </c>
      <c r="BF1" s="83"/>
      <c r="BG1" s="83" t="s">
        <v>348</v>
      </c>
      <c r="BH1" s="83" t="s">
        <v>352</v>
      </c>
      <c r="BI1" s="83" t="s">
        <v>354</v>
      </c>
      <c r="BJ1" s="83" t="s">
        <v>356</v>
      </c>
    </row>
    <row r="2" spans="2:62" ht="15" thickBot="1" x14ac:dyDescent="0.25"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</row>
    <row r="3" spans="2:62" ht="15" x14ac:dyDescent="0.2">
      <c r="B3" s="58" t="s">
        <v>69</v>
      </c>
      <c r="C3" s="58" t="s">
        <v>70</v>
      </c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  <c r="AO3" s="59"/>
      <c r="AP3" s="255"/>
      <c r="AQ3" s="59"/>
      <c r="AR3" s="255"/>
      <c r="AS3" s="255"/>
      <c r="AT3" s="255"/>
      <c r="AU3" s="255"/>
      <c r="AV3" s="255"/>
      <c r="AW3" s="255"/>
      <c r="AX3" s="255"/>
      <c r="AY3" s="255"/>
      <c r="AZ3" s="255"/>
      <c r="BA3" s="255"/>
      <c r="BB3" s="255"/>
      <c r="BC3" s="255"/>
      <c r="BD3" s="255"/>
      <c r="BE3" s="255"/>
      <c r="BF3" s="255"/>
      <c r="BG3" s="255"/>
      <c r="BH3" s="255"/>
      <c r="BI3" s="255"/>
      <c r="BJ3" s="255"/>
    </row>
    <row r="4" spans="2:62" ht="15.75" thickBot="1" x14ac:dyDescent="0.25">
      <c r="B4" s="60" t="s">
        <v>68</v>
      </c>
      <c r="C4" s="60" t="s">
        <v>42</v>
      </c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1"/>
      <c r="AL4" s="61"/>
      <c r="AM4" s="61"/>
      <c r="AN4" s="61"/>
      <c r="AO4" s="61"/>
      <c r="AP4" s="256"/>
      <c r="AQ4" s="61"/>
      <c r="AR4" s="256"/>
      <c r="AS4" s="256"/>
      <c r="AT4" s="256"/>
      <c r="AU4" s="256"/>
      <c r="AV4" s="256"/>
      <c r="AW4" s="256"/>
      <c r="AX4" s="256"/>
      <c r="AY4" s="256"/>
      <c r="AZ4" s="256"/>
      <c r="BA4" s="256"/>
      <c r="BB4" s="256"/>
      <c r="BC4" s="256"/>
      <c r="BD4" s="256"/>
      <c r="BE4" s="256"/>
      <c r="BF4" s="256"/>
      <c r="BG4" s="256"/>
      <c r="BH4" s="256"/>
      <c r="BI4" s="256"/>
      <c r="BJ4" s="256"/>
    </row>
    <row r="5" spans="2:62" ht="15.75" thickBot="1" x14ac:dyDescent="0.25">
      <c r="B5" s="18"/>
      <c r="C5" s="18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</row>
    <row r="6" spans="2:62" ht="15.75" thickBot="1" x14ac:dyDescent="0.25">
      <c r="B6" s="63" t="s">
        <v>24</v>
      </c>
      <c r="C6" s="63" t="s">
        <v>43</v>
      </c>
      <c r="D6" s="104" t="s">
        <v>138</v>
      </c>
      <c r="E6" s="104" t="s">
        <v>139</v>
      </c>
      <c r="F6" s="104" t="s">
        <v>140</v>
      </c>
      <c r="G6" s="104" t="s">
        <v>141</v>
      </c>
      <c r="H6" s="104"/>
      <c r="I6" s="104" t="s">
        <v>142</v>
      </c>
      <c r="J6" s="104" t="s">
        <v>143</v>
      </c>
      <c r="K6" s="104" t="s">
        <v>144</v>
      </c>
      <c r="L6" s="104" t="s">
        <v>145</v>
      </c>
      <c r="M6" s="104"/>
      <c r="N6" s="104" t="s">
        <v>170</v>
      </c>
      <c r="O6" s="104" t="s">
        <v>175</v>
      </c>
      <c r="P6" s="104" t="s">
        <v>178</v>
      </c>
      <c r="Q6" s="104" t="s">
        <v>184</v>
      </c>
      <c r="R6" s="104"/>
      <c r="S6" s="104" t="str">
        <f>S1</f>
        <v>1Q 2015</v>
      </c>
      <c r="T6" s="104" t="str">
        <f>T1</f>
        <v>2Q 2015</v>
      </c>
      <c r="U6" s="104" t="str">
        <f>U1</f>
        <v>3Q 2015*</v>
      </c>
      <c r="V6" s="104" t="str">
        <f>V1</f>
        <v>4Q 2015*</v>
      </c>
      <c r="W6" s="104"/>
      <c r="X6" s="104" t="str">
        <f>X1</f>
        <v>1Q 2016*</v>
      </c>
      <c r="Y6" s="104" t="str">
        <f>Y1</f>
        <v>2Q 2016*</v>
      </c>
      <c r="Z6" s="104" t="str">
        <f>Z1</f>
        <v>3Q 2016*</v>
      </c>
      <c r="AA6" s="104" t="str">
        <f>AA1</f>
        <v>4Q 2016*</v>
      </c>
      <c r="AB6" s="104"/>
      <c r="AC6" s="104" t="str">
        <f>AC1</f>
        <v>1Q 2017</v>
      </c>
      <c r="AD6" s="104" t="str">
        <f>AD1</f>
        <v>2Q 2017</v>
      </c>
      <c r="AE6" s="104" t="str">
        <f>AE1</f>
        <v>3Q 2017</v>
      </c>
      <c r="AF6" s="104" t="str">
        <f>AF1</f>
        <v>4Q 2017</v>
      </c>
      <c r="AG6" s="104"/>
      <c r="AH6" s="104" t="str">
        <f>AH$1</f>
        <v>1Q 2018</v>
      </c>
      <c r="AI6" s="104" t="str">
        <f>AI1</f>
        <v>2Q 2018</v>
      </c>
      <c r="AJ6" s="104" t="str">
        <f>AJ$1</f>
        <v>3Q 2018</v>
      </c>
      <c r="AK6" s="104" t="str">
        <f>AK$1</f>
        <v>4Q 2018</v>
      </c>
      <c r="AL6" s="104"/>
      <c r="AM6" s="104" t="str">
        <f>AM1</f>
        <v>1Q 2019</v>
      </c>
      <c r="AN6" s="104" t="str">
        <f>AN1</f>
        <v>2Q 2019</v>
      </c>
      <c r="AO6" s="104" t="str">
        <f>AO1</f>
        <v>3Q 2019</v>
      </c>
      <c r="AP6" s="189" t="str">
        <f>AP1</f>
        <v>4Q 2019</v>
      </c>
      <c r="AQ6" s="104"/>
      <c r="AR6" s="104" t="str">
        <f>AR1</f>
        <v>1Q 2020</v>
      </c>
      <c r="AS6" s="104" t="str">
        <f>AS1</f>
        <v>2Q 2020</v>
      </c>
      <c r="AT6" s="104" t="str">
        <f>AT1</f>
        <v>3Q 2020</v>
      </c>
      <c r="AU6" s="104" t="str">
        <f>AU1</f>
        <v>4Q 2020</v>
      </c>
      <c r="AV6" s="104"/>
      <c r="AW6" s="104" t="str">
        <f>AW1</f>
        <v>1Q 2021</v>
      </c>
      <c r="AX6" s="104" t="str">
        <f>AX1</f>
        <v>2Q 2021</v>
      </c>
      <c r="AY6" s="104" t="str">
        <f>AY1</f>
        <v>3Q 2021</v>
      </c>
      <c r="AZ6" s="104" t="str">
        <f>AZ1</f>
        <v>4Q 2021</v>
      </c>
      <c r="BA6" s="104"/>
      <c r="BB6" s="104" t="str">
        <f>BB1</f>
        <v>1Q 2022</v>
      </c>
      <c r="BC6" s="104" t="str">
        <f>BC1</f>
        <v>2Q 2022</v>
      </c>
      <c r="BD6" s="104" t="str">
        <f>BD1</f>
        <v>3Q 2022</v>
      </c>
      <c r="BE6" s="104" t="str">
        <f>BE1</f>
        <v>4Q 2022</v>
      </c>
      <c r="BF6" s="104"/>
      <c r="BG6" s="104" t="str">
        <f>BG1</f>
        <v>1Q 2023</v>
      </c>
      <c r="BH6" s="104" t="str">
        <f>BH1</f>
        <v>2Q 2023</v>
      </c>
      <c r="BI6" s="104" t="str">
        <f>BI1</f>
        <v>3Q 2023</v>
      </c>
      <c r="BJ6" s="104" t="str">
        <f>BJ1</f>
        <v>4Q 2023</v>
      </c>
    </row>
    <row r="7" spans="2:62" s="5" customFormat="1" ht="15" x14ac:dyDescent="0.25">
      <c r="B7" s="116" t="s">
        <v>45</v>
      </c>
      <c r="C7" s="116" t="s">
        <v>0</v>
      </c>
      <c r="D7" s="72">
        <f>Cumulative!D7</f>
        <v>18422</v>
      </c>
      <c r="E7" s="70">
        <f>Cumulative!E7-Cumulative!D7</f>
        <v>16850</v>
      </c>
      <c r="F7" s="70">
        <f>Cumulative!F7-Cumulative!E7</f>
        <v>18197</v>
      </c>
      <c r="G7" s="70">
        <f>Cumulative!G7-Cumulative!F7</f>
        <v>17643</v>
      </c>
      <c r="H7" s="71"/>
      <c r="I7" s="72">
        <f>Cumulative!I7</f>
        <v>16561</v>
      </c>
      <c r="J7" s="70">
        <f>Cumulative!J7-Cumulative!I7</f>
        <v>17690</v>
      </c>
      <c r="K7" s="70">
        <f>Cumulative!K7-Cumulative!J7</f>
        <v>17446</v>
      </c>
      <c r="L7" s="70">
        <f>Cumulative!L7-Cumulative!K7</f>
        <v>16207</v>
      </c>
      <c r="M7" s="70"/>
      <c r="N7" s="70">
        <f>Cumulative!N7</f>
        <v>17351</v>
      </c>
      <c r="O7" s="70">
        <f>Cumulative!O7-Cumulative!N7</f>
        <v>18395</v>
      </c>
      <c r="P7" s="70">
        <f>Cumulative!P7-Cumulative!O7</f>
        <v>16930</v>
      </c>
      <c r="Q7" s="70">
        <f>Cumulative!Q7-Cumulative!P7</f>
        <v>21955</v>
      </c>
      <c r="R7" s="70"/>
      <c r="S7" s="70">
        <f>Cumulative!S7</f>
        <v>27653</v>
      </c>
      <c r="T7" s="70">
        <f>Cumulative!T7-Cumulative!S7</f>
        <v>24424</v>
      </c>
      <c r="U7" s="70">
        <v>23843</v>
      </c>
      <c r="V7" s="70">
        <f>Cumulative!V7-Cumulative!U7</f>
        <v>23304</v>
      </c>
      <c r="W7" s="70"/>
      <c r="X7" s="70">
        <f>Cumulative!X7</f>
        <v>25015</v>
      </c>
      <c r="Y7" s="70">
        <f>Cumulative!Y7-Cumulative!X7</f>
        <v>21850</v>
      </c>
      <c r="Z7" s="70">
        <v>19920</v>
      </c>
      <c r="AA7" s="70">
        <f>Cumulative!AA7-Cumulative!Z7</f>
        <v>22574</v>
      </c>
      <c r="AB7" s="70"/>
      <c r="AC7" s="70">
        <f>Cumulative!AC7</f>
        <v>24073</v>
      </c>
      <c r="AD7" s="70">
        <f>Cumulative!AD7-Cumulative!AC7</f>
        <v>22816</v>
      </c>
      <c r="AE7" s="70">
        <f>Cumulative!AE7-Cumulative!AD7</f>
        <v>22400</v>
      </c>
      <c r="AF7" s="70">
        <f>Cumulative!AF7-Cumulative!AE7</f>
        <v>25053</v>
      </c>
      <c r="AG7" s="70"/>
      <c r="AH7" s="70">
        <f>Cumulative!AH7</f>
        <v>24050</v>
      </c>
      <c r="AI7" s="70">
        <f>Cumulative!AI7-Cumulative!AH7</f>
        <v>25363</v>
      </c>
      <c r="AJ7" s="70">
        <f>Cumulative!AJ7-Cumulative!AI7</f>
        <v>28366</v>
      </c>
      <c r="AK7" s="70">
        <f>Cumulative!AK7-Cumulative!AJ7</f>
        <v>30283</v>
      </c>
      <c r="AL7" s="70"/>
      <c r="AM7" s="70">
        <f>Cumulative!AM7</f>
        <v>29504</v>
      </c>
      <c r="AN7" s="70">
        <f>Cumulative!AN7-Cumulative!AM7</f>
        <v>30968</v>
      </c>
      <c r="AO7" s="70">
        <f>Cumulative!AO7-Cumulative!AN7</f>
        <v>29143</v>
      </c>
      <c r="AP7" s="191">
        <f>Cumulative!AP7-Cumulative!AO7</f>
        <v>25220</v>
      </c>
      <c r="AQ7" s="70"/>
      <c r="AR7" s="70">
        <f>Cumulative!AR7</f>
        <v>28079</v>
      </c>
      <c r="AS7" s="70">
        <f>Cumulative!AS7-Cumulative!AR7</f>
        <v>28353</v>
      </c>
      <c r="AT7" s="70">
        <f>Cumulative!AT7-Cumulative!AS7</f>
        <v>29656</v>
      </c>
      <c r="AU7" s="70">
        <f>Cumulative!AU7-Cumulative!AT7</f>
        <v>33776</v>
      </c>
      <c r="AV7" s="70"/>
      <c r="AW7" s="70">
        <f>Cumulative!AW7</f>
        <v>38952</v>
      </c>
      <c r="AX7" s="70">
        <f>Cumulative!AX7-Cumulative!AW7</f>
        <v>47030</v>
      </c>
      <c r="AY7" s="191">
        <f>Cumulative!AY7-Cumulative!AX7</f>
        <v>51233</v>
      </c>
      <c r="AZ7" s="346"/>
      <c r="BA7" s="70"/>
      <c r="BB7" s="70">
        <f>Cumulative!BB7</f>
        <v>98155</v>
      </c>
      <c r="BC7" s="70">
        <f>Cumulative!BC7-Cumulative!BB7</f>
        <v>49374</v>
      </c>
      <c r="BD7" s="70">
        <f>Cumulative!BD7-Cumulative!BC7</f>
        <v>49933</v>
      </c>
      <c r="BE7" s="70">
        <f>Cumulative!BE7-Cumulative!BD7</f>
        <v>59733</v>
      </c>
      <c r="BF7" s="70"/>
      <c r="BG7" s="70">
        <f>Cumulative!BG7</f>
        <v>52964</v>
      </c>
      <c r="BH7" s="70">
        <f>Cumulative!BH7-Cumulative!BG7</f>
        <v>34993</v>
      </c>
      <c r="BI7" s="70">
        <f>Cumulative!BI7-Cumulative!BH7</f>
        <v>42576</v>
      </c>
      <c r="BJ7" s="70">
        <f>Cumulative!BJ7-Cumulative!BI7</f>
        <v>48925</v>
      </c>
    </row>
    <row r="8" spans="2:62" x14ac:dyDescent="0.2">
      <c r="B8" s="53" t="s">
        <v>46</v>
      </c>
      <c r="C8" s="53" t="s">
        <v>191</v>
      </c>
      <c r="D8" s="22">
        <f>Cumulative!D8</f>
        <v>-10803</v>
      </c>
      <c r="E8" s="20">
        <f>Cumulative!E8-Cumulative!D8</f>
        <v>-9190</v>
      </c>
      <c r="F8" s="20">
        <f>Cumulative!F8-Cumulative!E8</f>
        <v>-9197</v>
      </c>
      <c r="G8" s="20">
        <f>Cumulative!G8-Cumulative!F8</f>
        <v>-11250</v>
      </c>
      <c r="H8" s="21"/>
      <c r="I8" s="22">
        <f>Cumulative!I8</f>
        <v>-9437</v>
      </c>
      <c r="J8" s="20">
        <f>Cumulative!J8-Cumulative!I8</f>
        <v>-10411</v>
      </c>
      <c r="K8" s="20">
        <f>Cumulative!K8-Cumulative!J8</f>
        <v>-10996</v>
      </c>
      <c r="L8" s="20">
        <f>Cumulative!L8-Cumulative!K8</f>
        <v>-11165</v>
      </c>
      <c r="M8" s="20"/>
      <c r="N8" s="22">
        <f>Cumulative!N8</f>
        <v>-10418</v>
      </c>
      <c r="O8" s="20">
        <f>Cumulative!O8-Cumulative!N8</f>
        <v>-11217</v>
      </c>
      <c r="P8" s="20">
        <f>Cumulative!P8-Cumulative!O8</f>
        <v>-9999</v>
      </c>
      <c r="Q8" s="20">
        <f>Cumulative!Q8-Cumulative!P8</f>
        <v>-11050</v>
      </c>
      <c r="R8" s="20"/>
      <c r="S8" s="22">
        <f>Cumulative!S8</f>
        <v>-12424</v>
      </c>
      <c r="T8" s="22">
        <f>Cumulative!T8-Cumulative!S8</f>
        <v>-13281</v>
      </c>
      <c r="U8" s="22">
        <v>-9934</v>
      </c>
      <c r="V8" s="22">
        <f>Cumulative!V8-Cumulative!U8</f>
        <v>-8948</v>
      </c>
      <c r="W8" s="22"/>
      <c r="X8" s="22">
        <f>Cumulative!X8</f>
        <v>-10603</v>
      </c>
      <c r="Y8" s="22">
        <f>Cumulative!Y8-Cumulative!X8</f>
        <v>-10668</v>
      </c>
      <c r="Z8" s="22">
        <v>-10079</v>
      </c>
      <c r="AA8" s="22">
        <f>Cumulative!AA8-Cumulative!Z8</f>
        <v>-13528</v>
      </c>
      <c r="AB8" s="22"/>
      <c r="AC8" s="22">
        <f>Cumulative!AC8</f>
        <v>-12807</v>
      </c>
      <c r="AD8" s="22">
        <f>Cumulative!AD8-Cumulative!AC8</f>
        <v>-12126</v>
      </c>
      <c r="AE8" s="22">
        <f>Cumulative!AE8-Cumulative!AD8</f>
        <v>-12841</v>
      </c>
      <c r="AF8" s="22">
        <f>Cumulative!AF8-Cumulative!AE8</f>
        <v>-14135</v>
      </c>
      <c r="AG8" s="22"/>
      <c r="AH8" s="22">
        <f>Cumulative!AH8</f>
        <v>-12791</v>
      </c>
      <c r="AI8" s="22">
        <f>Cumulative!AI8-Cumulative!AH8</f>
        <v>-13684</v>
      </c>
      <c r="AJ8" s="22">
        <f>Cumulative!AJ8-Cumulative!AI8</f>
        <v>-14549</v>
      </c>
      <c r="AK8" s="22">
        <f>Cumulative!AK8-Cumulative!AJ8</f>
        <v>-13420</v>
      </c>
      <c r="AL8" s="22"/>
      <c r="AM8" s="22">
        <f>Cumulative!AM8</f>
        <v>-15388</v>
      </c>
      <c r="AN8" s="22">
        <f>Cumulative!AN8-Cumulative!AM8</f>
        <v>-14992</v>
      </c>
      <c r="AO8" s="22">
        <f>Cumulative!AO8-Cumulative!AN8</f>
        <v>-15843</v>
      </c>
      <c r="AP8" s="136">
        <f>Cumulative!AP8-Cumulative!AO8</f>
        <v>-13561</v>
      </c>
      <c r="AQ8" s="22"/>
      <c r="AR8" s="22">
        <f>Cumulative!AR8</f>
        <v>-17574</v>
      </c>
      <c r="AS8" s="22">
        <f>Cumulative!AS8-Cumulative!AR8</f>
        <v>-14362</v>
      </c>
      <c r="AT8" s="22">
        <f>Cumulative!AT8-Cumulative!AS8</f>
        <v>-15254</v>
      </c>
      <c r="AU8" s="22">
        <f>Cumulative!AU8-Cumulative!AT8</f>
        <v>-18739</v>
      </c>
      <c r="AV8" s="22"/>
      <c r="AW8" s="22">
        <f>Cumulative!AW8</f>
        <v>-17874</v>
      </c>
      <c r="AX8" s="22">
        <f>Cumulative!AX8-Cumulative!AW8</f>
        <v>-14591</v>
      </c>
      <c r="AY8" s="136">
        <f>Cumulative!AY8-Cumulative!AX8</f>
        <v>-17305</v>
      </c>
      <c r="AZ8" s="299"/>
      <c r="BA8" s="22"/>
      <c r="BB8" s="22">
        <f>Cumulative!BB8</f>
        <v>-30424</v>
      </c>
      <c r="BC8" s="22">
        <f>Cumulative!BC8-Cumulative!BB8</f>
        <v>-18895</v>
      </c>
      <c r="BD8" s="22">
        <f>Cumulative!BD8-Cumulative!BC8</f>
        <v>-21389</v>
      </c>
      <c r="BE8" s="22">
        <f>Cumulative!BE8-Cumulative!BD8</f>
        <v>-20767</v>
      </c>
      <c r="BF8" s="22"/>
      <c r="BG8" s="22">
        <f>Cumulative!BG8</f>
        <v>-22413</v>
      </c>
      <c r="BH8" s="22">
        <f>Cumulative!BH8-Cumulative!BG8</f>
        <v>-21232</v>
      </c>
      <c r="BI8" s="22">
        <f>Cumulative!BI8-Cumulative!BH8</f>
        <v>-22431</v>
      </c>
      <c r="BJ8" s="22">
        <f>Cumulative!BJ8-Cumulative!BI8</f>
        <v>-24459</v>
      </c>
    </row>
    <row r="9" spans="2:62" ht="24" outlineLevel="1" x14ac:dyDescent="0.2">
      <c r="B9" s="219" t="s">
        <v>192</v>
      </c>
      <c r="C9" s="219" t="s">
        <v>193</v>
      </c>
      <c r="D9" s="26">
        <f>Cumulative!D9</f>
        <v>378</v>
      </c>
      <c r="E9" s="24">
        <f>Cumulative!E9-Cumulative!D9</f>
        <v>399</v>
      </c>
      <c r="F9" s="24">
        <f>Cumulative!F9-Cumulative!E9</f>
        <v>449</v>
      </c>
      <c r="G9" s="24">
        <f>Cumulative!G9-Cumulative!F9</f>
        <v>744</v>
      </c>
      <c r="H9" s="25"/>
      <c r="I9" s="26">
        <f>Cumulative!I9</f>
        <v>599</v>
      </c>
      <c r="J9" s="24">
        <f>Cumulative!J9-Cumulative!I9</f>
        <v>424</v>
      </c>
      <c r="K9" s="24">
        <f>Cumulative!K9-Cumulative!J9</f>
        <v>732</v>
      </c>
      <c r="L9" s="24">
        <f>Cumulative!L9-Cumulative!K9</f>
        <v>811</v>
      </c>
      <c r="M9" s="24"/>
      <c r="N9" s="26">
        <f>Cumulative!N9</f>
        <v>782</v>
      </c>
      <c r="O9" s="24">
        <f>Cumulative!O9-Cumulative!N9</f>
        <v>1004</v>
      </c>
      <c r="P9" s="24">
        <f>Cumulative!P9-Cumulative!O9</f>
        <v>914</v>
      </c>
      <c r="Q9" s="24">
        <f>Cumulative!Q9-Cumulative!P9</f>
        <v>1171</v>
      </c>
      <c r="R9" s="24"/>
      <c r="S9" s="26">
        <f>Cumulative!S9</f>
        <v>1079</v>
      </c>
      <c r="T9" s="26">
        <f>Cumulative!T9-Cumulative!S9</f>
        <v>1130</v>
      </c>
      <c r="U9" s="26">
        <v>1051</v>
      </c>
      <c r="V9" s="26">
        <f>Cumulative!V9-Cumulative!U9</f>
        <v>1096</v>
      </c>
      <c r="W9" s="26"/>
      <c r="X9" s="26">
        <f>Cumulative!X9</f>
        <v>1115</v>
      </c>
      <c r="Y9" s="26">
        <f>Cumulative!Y9-Cumulative!X9</f>
        <v>1001</v>
      </c>
      <c r="Z9" s="26">
        <v>1054</v>
      </c>
      <c r="AA9" s="26">
        <f>Cumulative!AA9-Cumulative!Z9</f>
        <v>2951</v>
      </c>
      <c r="AB9" s="26"/>
      <c r="AC9" s="26">
        <f>Cumulative!AC9</f>
        <v>1726</v>
      </c>
      <c r="AD9" s="26">
        <f>Cumulative!AD9-Cumulative!AC9</f>
        <v>2064</v>
      </c>
      <c r="AE9" s="26">
        <f>Cumulative!AE9-Cumulative!AD9</f>
        <v>2361</v>
      </c>
      <c r="AF9" s="26">
        <f>Cumulative!AF9-Cumulative!AE9</f>
        <v>1806</v>
      </c>
      <c r="AG9" s="26"/>
      <c r="AH9" s="26">
        <f>Cumulative!AH9</f>
        <v>2062</v>
      </c>
      <c r="AI9" s="26">
        <f>Cumulative!AI9-Cumulative!AH9</f>
        <v>2478</v>
      </c>
      <c r="AJ9" s="26">
        <f>Cumulative!AJ9-Cumulative!AI9</f>
        <v>2297</v>
      </c>
      <c r="AK9" s="26">
        <f>Cumulative!AK9-Cumulative!AJ9</f>
        <v>2189</v>
      </c>
      <c r="AL9" s="26"/>
      <c r="AM9" s="26">
        <f>Cumulative!AM9</f>
        <v>2760</v>
      </c>
      <c r="AN9" s="26">
        <f>Cumulative!AN9-Cumulative!AM9</f>
        <v>2407</v>
      </c>
      <c r="AO9" s="26">
        <f>Cumulative!AO9-Cumulative!AN9</f>
        <v>2667</v>
      </c>
      <c r="AP9" s="192">
        <f>Cumulative!AP9-Cumulative!AO9</f>
        <v>3510</v>
      </c>
      <c r="AQ9" s="26"/>
      <c r="AR9" s="26">
        <f>Cumulative!AR9</f>
        <v>3490</v>
      </c>
      <c r="AS9" s="26">
        <f>Cumulative!AS9-Cumulative!AR9</f>
        <v>2610</v>
      </c>
      <c r="AT9" s="26">
        <f>Cumulative!AT9-Cumulative!AS9</f>
        <v>2844</v>
      </c>
      <c r="AU9" s="26">
        <f>Cumulative!AU9-Cumulative!AT9</f>
        <v>3162</v>
      </c>
      <c r="AV9" s="26"/>
      <c r="AW9" s="26">
        <f>Cumulative!AW9</f>
        <v>2953</v>
      </c>
      <c r="AX9" s="26">
        <f>Cumulative!AX9-Cumulative!AW9</f>
        <v>2954</v>
      </c>
      <c r="AY9" s="192">
        <f>Cumulative!AY9-Cumulative!AX9</f>
        <v>2916</v>
      </c>
      <c r="AZ9" s="300"/>
      <c r="BA9" s="26"/>
      <c r="BB9" s="26">
        <f>Cumulative!BB9</f>
        <v>3246</v>
      </c>
      <c r="BC9" s="26">
        <f>Cumulative!BC9-Cumulative!BB9</f>
        <v>2866</v>
      </c>
      <c r="BD9" s="26">
        <f>Cumulative!BD9-Cumulative!BC9</f>
        <v>3294</v>
      </c>
      <c r="BE9" s="26">
        <f>Cumulative!BE9-Cumulative!BD9</f>
        <v>2644</v>
      </c>
      <c r="BF9" s="26"/>
      <c r="BG9" s="26">
        <f>Cumulative!BG9</f>
        <v>3364</v>
      </c>
      <c r="BH9" s="26">
        <f>Cumulative!BH9-Cumulative!BG9</f>
        <v>3019</v>
      </c>
      <c r="BI9" s="26">
        <f>Cumulative!BI9-Cumulative!BH9</f>
        <v>3190</v>
      </c>
      <c r="BJ9" s="26">
        <f>Cumulative!BJ9-Cumulative!BI9</f>
        <v>2933</v>
      </c>
    </row>
    <row r="10" spans="2:62" x14ac:dyDescent="0.2">
      <c r="B10" s="3" t="s">
        <v>49</v>
      </c>
      <c r="C10" s="3" t="s">
        <v>2</v>
      </c>
      <c r="D10" s="2">
        <f>SUM(D7:D8)</f>
        <v>7619</v>
      </c>
      <c r="E10" s="2">
        <f>SUM(E7:E8)</f>
        <v>7660</v>
      </c>
      <c r="F10" s="2">
        <f>SUM(F7:F8)</f>
        <v>9000</v>
      </c>
      <c r="G10" s="2">
        <f>SUM(G7:G8)</f>
        <v>6393</v>
      </c>
      <c r="H10" s="2"/>
      <c r="I10" s="2">
        <f>SUM(I7:I8)</f>
        <v>7124</v>
      </c>
      <c r="J10" s="2">
        <f>SUM(J7:J8)</f>
        <v>7279</v>
      </c>
      <c r="K10" s="2">
        <f>SUM(K7:K8)</f>
        <v>6450</v>
      </c>
      <c r="L10" s="2">
        <f>SUM(L7:L8)</f>
        <v>5042</v>
      </c>
      <c r="M10" s="2"/>
      <c r="N10" s="2">
        <f>SUM(N7:N8)</f>
        <v>6933</v>
      </c>
      <c r="O10" s="2">
        <f>SUM(O7:O8)</f>
        <v>7178</v>
      </c>
      <c r="P10" s="2">
        <f>SUM(P7:P8)</f>
        <v>6931</v>
      </c>
      <c r="Q10" s="2">
        <f>SUM(Q7:Q8)</f>
        <v>10905</v>
      </c>
      <c r="R10" s="2"/>
      <c r="S10" s="2">
        <f>SUM(S7:S8)</f>
        <v>15229</v>
      </c>
      <c r="T10" s="2">
        <f>SUM(T7:T8)</f>
        <v>11143</v>
      </c>
      <c r="U10" s="2">
        <f>SUM(U7:U8)</f>
        <v>13909</v>
      </c>
      <c r="V10" s="2">
        <f>SUM(V7:V8)</f>
        <v>14356</v>
      </c>
      <c r="W10" s="2"/>
      <c r="X10" s="2">
        <f>SUM(X7:X8)</f>
        <v>14412</v>
      </c>
      <c r="Y10" s="2">
        <f>SUM(Y7:Y8)</f>
        <v>11182</v>
      </c>
      <c r="Z10" s="2">
        <f>SUM(Z7:Z8)</f>
        <v>9841</v>
      </c>
      <c r="AA10" s="2">
        <f>SUM(AA7:AA8)</f>
        <v>9046</v>
      </c>
      <c r="AB10" s="2"/>
      <c r="AC10" s="2">
        <f>SUM(AC7:AC8)</f>
        <v>11266</v>
      </c>
      <c r="AD10" s="2">
        <f>SUM(AD7:AD8)</f>
        <v>10690</v>
      </c>
      <c r="AE10" s="2">
        <f>SUM(AE7:AE8)</f>
        <v>9559</v>
      </c>
      <c r="AF10" s="2">
        <f>SUM(AF7:AF8)</f>
        <v>10918</v>
      </c>
      <c r="AG10" s="2"/>
      <c r="AH10" s="2">
        <f>SUM(AH7:AH8)</f>
        <v>11259</v>
      </c>
      <c r="AI10" s="2">
        <f>SUM(AI7:AI8)</f>
        <v>11679</v>
      </c>
      <c r="AJ10" s="2">
        <f>SUM(AJ7:AJ8)</f>
        <v>13817</v>
      </c>
      <c r="AK10" s="2">
        <f>SUM(AK7:AK8)</f>
        <v>16863</v>
      </c>
      <c r="AL10" s="2"/>
      <c r="AM10" s="2">
        <f>SUM(AM7:AM8)</f>
        <v>14116</v>
      </c>
      <c r="AN10" s="2">
        <f>SUM(AN7:AN8)</f>
        <v>15976</v>
      </c>
      <c r="AO10" s="2">
        <f>SUM(AO7:AO8)</f>
        <v>13300</v>
      </c>
      <c r="AP10" s="154">
        <f>SUM(AP7:AP8)</f>
        <v>11659</v>
      </c>
      <c r="AQ10" s="2"/>
      <c r="AR10" s="2">
        <f>SUM(AR7:AR8)</f>
        <v>10505</v>
      </c>
      <c r="AS10" s="2">
        <f>SUM(AS7:AS8)</f>
        <v>13991</v>
      </c>
      <c r="AT10" s="2">
        <f>SUM(AT7:AT8)</f>
        <v>14402</v>
      </c>
      <c r="AU10" s="2">
        <f>SUM(AU7:AU8)</f>
        <v>15037</v>
      </c>
      <c r="AV10" s="2"/>
      <c r="AW10" s="2">
        <f>SUM(AW7:AW8)</f>
        <v>21078</v>
      </c>
      <c r="AX10" s="2">
        <f>SUM(AX7:AX8)</f>
        <v>32439</v>
      </c>
      <c r="AY10" s="154">
        <f>SUM(AY7:AY8)</f>
        <v>33928</v>
      </c>
      <c r="AZ10" s="301"/>
      <c r="BA10" s="2"/>
      <c r="BB10" s="2">
        <f>SUM(BB7:BB8)</f>
        <v>67731</v>
      </c>
      <c r="BC10" s="2">
        <f>SUM(BC7:BC8)</f>
        <v>30479</v>
      </c>
      <c r="BD10" s="2">
        <f>SUM(BD7:BD8)</f>
        <v>28544</v>
      </c>
      <c r="BE10" s="2">
        <f>SUM(BE7:BE8)</f>
        <v>38966</v>
      </c>
      <c r="BF10" s="2"/>
      <c r="BG10" s="2">
        <f>SUM(BG7:BG8)</f>
        <v>30551</v>
      </c>
      <c r="BH10" s="2">
        <f>SUM(BH7:BH8)</f>
        <v>13761</v>
      </c>
      <c r="BI10" s="2">
        <f>SUM(BI7:BI8)</f>
        <v>20145</v>
      </c>
      <c r="BJ10" s="2">
        <f>SUM(BJ7:BJ8)</f>
        <v>24466</v>
      </c>
    </row>
    <row r="11" spans="2:62" x14ac:dyDescent="0.2">
      <c r="B11" s="53" t="s">
        <v>47</v>
      </c>
      <c r="C11" s="53" t="s">
        <v>3</v>
      </c>
      <c r="D11" s="22">
        <f>Cumulative!D11</f>
        <v>-1684</v>
      </c>
      <c r="E11" s="20">
        <f>Cumulative!E11-Cumulative!D11</f>
        <v>-1099</v>
      </c>
      <c r="F11" s="20">
        <f>Cumulative!F11-Cumulative!E11</f>
        <v>-2505</v>
      </c>
      <c r="G11" s="20">
        <f>Cumulative!G11-Cumulative!F11</f>
        <v>-1463</v>
      </c>
      <c r="H11" s="21"/>
      <c r="I11" s="22">
        <f>Cumulative!I11</f>
        <v>-1776</v>
      </c>
      <c r="J11" s="20">
        <f>Cumulative!J11-Cumulative!I11</f>
        <v>-1849</v>
      </c>
      <c r="K11" s="20">
        <f>Cumulative!K11-Cumulative!J11</f>
        <v>-2052</v>
      </c>
      <c r="L11" s="20">
        <f>Cumulative!L11-Cumulative!K11</f>
        <v>-1901</v>
      </c>
      <c r="M11" s="20"/>
      <c r="N11" s="22">
        <f>Cumulative!N11</f>
        <v>-1872</v>
      </c>
      <c r="O11" s="20">
        <f>Cumulative!O11-Cumulative!N11</f>
        <v>-2355</v>
      </c>
      <c r="P11" s="20">
        <f>Cumulative!P11-Cumulative!O11</f>
        <v>-1825</v>
      </c>
      <c r="Q11" s="20">
        <f>Cumulative!Q11-Cumulative!P11</f>
        <v>-2781</v>
      </c>
      <c r="R11" s="20"/>
      <c r="S11" s="22">
        <f>Cumulative!S11</f>
        <v>-2675</v>
      </c>
      <c r="T11" s="22">
        <f>Cumulative!T11-Cumulative!S11</f>
        <v>-2611</v>
      </c>
      <c r="U11" s="22">
        <v>-2493</v>
      </c>
      <c r="V11" s="22">
        <f>Cumulative!V11-Cumulative!U11</f>
        <v>-2624</v>
      </c>
      <c r="W11" s="22"/>
      <c r="X11" s="22">
        <f>Cumulative!X11</f>
        <v>-3261</v>
      </c>
      <c r="Y11" s="22">
        <f>Cumulative!Y11-Cumulative!X11</f>
        <v>-2815</v>
      </c>
      <c r="Z11" s="22">
        <v>-3368</v>
      </c>
      <c r="AA11" s="22">
        <f>Cumulative!AA11-Cumulative!Z11</f>
        <v>-2499</v>
      </c>
      <c r="AB11" s="22"/>
      <c r="AC11" s="22">
        <f>Cumulative!AC11</f>
        <v>-3510</v>
      </c>
      <c r="AD11" s="22">
        <f>Cumulative!AD11-Cumulative!AC11</f>
        <v>-3495</v>
      </c>
      <c r="AE11" s="22">
        <f>Cumulative!AE11-Cumulative!AD11</f>
        <v>-3305</v>
      </c>
      <c r="AF11" s="22">
        <f>Cumulative!AF11-Cumulative!AE11</f>
        <v>-3418</v>
      </c>
      <c r="AG11" s="22"/>
      <c r="AH11" s="22">
        <f>Cumulative!AH11</f>
        <v>-3509</v>
      </c>
      <c r="AI11" s="22">
        <f>Cumulative!AI11-Cumulative!AH11</f>
        <v>-4124</v>
      </c>
      <c r="AJ11" s="22">
        <f>Cumulative!AJ11-Cumulative!AI11</f>
        <v>-4436</v>
      </c>
      <c r="AK11" s="22">
        <f>Cumulative!AK11-Cumulative!AJ11</f>
        <v>-5646</v>
      </c>
      <c r="AL11" s="22"/>
      <c r="AM11" s="22">
        <f>Cumulative!AM11</f>
        <v>-5021</v>
      </c>
      <c r="AN11" s="22">
        <v>-4698</v>
      </c>
      <c r="AO11" s="22">
        <f>Cumulative!AO11-Cumulative!AN11</f>
        <v>-5328</v>
      </c>
      <c r="AP11" s="136">
        <f>Cumulative!AP11-Cumulative!AO11</f>
        <v>-6469</v>
      </c>
      <c r="AQ11" s="22"/>
      <c r="AR11" s="22">
        <f>Cumulative!AR11</f>
        <v>-4428</v>
      </c>
      <c r="AS11" s="22">
        <f>Cumulative!AS11-Cumulative!AR11</f>
        <v>-5945</v>
      </c>
      <c r="AT11" s="22">
        <f>Cumulative!AT11-Cumulative!AS11</f>
        <v>-6477</v>
      </c>
      <c r="AU11" s="22">
        <f>Cumulative!AU11-Cumulative!AT11</f>
        <v>-4792</v>
      </c>
      <c r="AV11" s="22"/>
      <c r="AW11" s="22">
        <f>Cumulative!AW11</f>
        <v>-5363</v>
      </c>
      <c r="AX11" s="22">
        <f>Cumulative!AX11-Cumulative!AW11</f>
        <v>-8527</v>
      </c>
      <c r="AY11" s="136">
        <f>Cumulative!AY11-Cumulative!AX11</f>
        <v>-6337</v>
      </c>
      <c r="AZ11" s="299"/>
      <c r="BA11" s="22"/>
      <c r="BB11" s="22">
        <f>Cumulative!BB11</f>
        <v>-10025</v>
      </c>
      <c r="BC11" s="22">
        <f>Cumulative!BC11-Cumulative!BB11</f>
        <v>-5385</v>
      </c>
      <c r="BD11" s="22">
        <f>Cumulative!BD11-Cumulative!BC11</f>
        <v>-3633</v>
      </c>
      <c r="BE11" s="22">
        <f>Cumulative!BE11-Cumulative!BD11</f>
        <v>-4259</v>
      </c>
      <c r="BF11" s="22"/>
      <c r="BG11" s="22">
        <f>Cumulative!BG11</f>
        <v>-3535</v>
      </c>
      <c r="BH11" s="22">
        <f>Cumulative!BH11-Cumulative!BG11</f>
        <v>-3823</v>
      </c>
      <c r="BI11" s="22">
        <f>Cumulative!BI11-Cumulative!BH11</f>
        <v>-4501</v>
      </c>
      <c r="BJ11" s="22">
        <f>Cumulative!BJ11-Cumulative!BI11</f>
        <v>-5000</v>
      </c>
    </row>
    <row r="12" spans="2:62" x14ac:dyDescent="0.2">
      <c r="B12" s="53" t="s">
        <v>48</v>
      </c>
      <c r="C12" s="53" t="s">
        <v>4</v>
      </c>
      <c r="D12" s="22">
        <f>Cumulative!D12</f>
        <v>-1331</v>
      </c>
      <c r="E12" s="20">
        <f>Cumulative!E12-Cumulative!D12</f>
        <v>-1718</v>
      </c>
      <c r="F12" s="20">
        <f>Cumulative!F12-Cumulative!E12</f>
        <v>-1398</v>
      </c>
      <c r="G12" s="20">
        <f>Cumulative!G12-Cumulative!F12</f>
        <v>-1029</v>
      </c>
      <c r="H12" s="21"/>
      <c r="I12" s="22">
        <f>Cumulative!I12</f>
        <v>-1492</v>
      </c>
      <c r="J12" s="20">
        <f>Cumulative!J12-Cumulative!I12</f>
        <v>-1345</v>
      </c>
      <c r="K12" s="20">
        <f>Cumulative!K12-Cumulative!J12</f>
        <v>-1440</v>
      </c>
      <c r="L12" s="20">
        <f>Cumulative!L12-Cumulative!K12</f>
        <v>-994</v>
      </c>
      <c r="M12" s="20"/>
      <c r="N12" s="22">
        <f>Cumulative!N12</f>
        <v>-1467</v>
      </c>
      <c r="O12" s="20">
        <f>Cumulative!O12-Cumulative!N12</f>
        <v>-1304</v>
      </c>
      <c r="P12" s="20">
        <f>Cumulative!P12-Cumulative!O12</f>
        <v>-1777</v>
      </c>
      <c r="Q12" s="20">
        <f>Cumulative!Q12-Cumulative!P12</f>
        <v>-1898</v>
      </c>
      <c r="R12" s="20"/>
      <c r="S12" s="22">
        <f>Cumulative!S12</f>
        <v>-2153</v>
      </c>
      <c r="T12" s="22">
        <f>Cumulative!T12-Cumulative!S12</f>
        <v>-1994</v>
      </c>
      <c r="U12" s="22">
        <v>-1510</v>
      </c>
      <c r="V12" s="22">
        <f>Cumulative!V12-Cumulative!U12</f>
        <v>-1692</v>
      </c>
      <c r="W12" s="22"/>
      <c r="X12" s="22">
        <f>Cumulative!X12</f>
        <v>-1952</v>
      </c>
      <c r="Y12" s="22">
        <f>Cumulative!Y12-Cumulative!X12</f>
        <v>-1809</v>
      </c>
      <c r="Z12" s="22">
        <v>-2428</v>
      </c>
      <c r="AA12" s="22">
        <f>Cumulative!AA12-Cumulative!Z12</f>
        <v>-2050</v>
      </c>
      <c r="AB12" s="22"/>
      <c r="AC12" s="22">
        <f>Cumulative!AC12</f>
        <v>-1922</v>
      </c>
      <c r="AD12" s="22">
        <f>Cumulative!AD12-Cumulative!AC12</f>
        <v>-1681</v>
      </c>
      <c r="AE12" s="22">
        <f>Cumulative!AE12-Cumulative!AD12</f>
        <v>-1490</v>
      </c>
      <c r="AF12" s="22">
        <f>Cumulative!AF12-Cumulative!AE12</f>
        <v>-2069</v>
      </c>
      <c r="AG12" s="22"/>
      <c r="AH12" s="22">
        <f>Cumulative!AH12</f>
        <v>-1850</v>
      </c>
      <c r="AI12" s="22">
        <f>Cumulative!AI12-Cumulative!AH12</f>
        <v>-2283</v>
      </c>
      <c r="AJ12" s="22">
        <f>Cumulative!AJ12-Cumulative!AI12</f>
        <v>-1850</v>
      </c>
      <c r="AK12" s="22">
        <f>Cumulative!AK12-Cumulative!AJ12</f>
        <v>-2132</v>
      </c>
      <c r="AL12" s="22"/>
      <c r="AM12" s="22">
        <f>Cumulative!AM12</f>
        <v>-1979</v>
      </c>
      <c r="AN12" s="22">
        <v>-2538</v>
      </c>
      <c r="AO12" s="22">
        <f>Cumulative!AO12-Cumulative!AN12</f>
        <v>-2003</v>
      </c>
      <c r="AP12" s="136">
        <f>Cumulative!AP12-Cumulative!AO12</f>
        <v>-2040</v>
      </c>
      <c r="AQ12" s="22"/>
      <c r="AR12" s="22">
        <f>Cumulative!AR12</f>
        <v>-2183</v>
      </c>
      <c r="AS12" s="22">
        <f>Cumulative!AS12-Cumulative!AR12</f>
        <v>-2482</v>
      </c>
      <c r="AT12" s="22">
        <f>Cumulative!AT12-Cumulative!AS12</f>
        <v>-1838</v>
      </c>
      <c r="AU12" s="22">
        <f>Cumulative!AU12-Cumulative!AT12</f>
        <v>-2433</v>
      </c>
      <c r="AV12" s="22"/>
      <c r="AW12" s="22">
        <f>Cumulative!AW12</f>
        <v>-2876</v>
      </c>
      <c r="AX12" s="22">
        <f>Cumulative!AX12-Cumulative!AW12</f>
        <v>-2514</v>
      </c>
      <c r="AY12" s="136">
        <f>Cumulative!AY12-Cumulative!AX12</f>
        <v>-1682</v>
      </c>
      <c r="AZ12" s="299"/>
      <c r="BA12" s="22"/>
      <c r="BB12" s="22">
        <f>Cumulative!BB12</f>
        <v>-4846</v>
      </c>
      <c r="BC12" s="22">
        <f>Cumulative!BC12-Cumulative!BB12</f>
        <v>-2417</v>
      </c>
      <c r="BD12" s="22">
        <f>Cumulative!BD12-Cumulative!BC12</f>
        <v>-2116</v>
      </c>
      <c r="BE12" s="22">
        <f>Cumulative!BE12-Cumulative!BD12</f>
        <v>-1893</v>
      </c>
      <c r="BF12" s="22"/>
      <c r="BG12" s="22">
        <f>Cumulative!BG12</f>
        <v>-4476</v>
      </c>
      <c r="BH12" s="22">
        <f>Cumulative!BH12-Cumulative!BG12</f>
        <v>-2491</v>
      </c>
      <c r="BI12" s="22">
        <f>Cumulative!BI12-Cumulative!BH12</f>
        <v>-3431</v>
      </c>
      <c r="BJ12" s="22">
        <f>Cumulative!BJ12-Cumulative!BI12</f>
        <v>-6619</v>
      </c>
    </row>
    <row r="13" spans="2:62" ht="24" x14ac:dyDescent="0.2">
      <c r="B13" s="53" t="s">
        <v>166</v>
      </c>
      <c r="C13" s="53" t="s">
        <v>165</v>
      </c>
      <c r="D13" s="22"/>
      <c r="E13" s="20"/>
      <c r="F13" s="20"/>
      <c r="G13" s="20"/>
      <c r="H13" s="21"/>
      <c r="I13" s="22"/>
      <c r="J13" s="20"/>
      <c r="K13" s="20"/>
      <c r="L13" s="20">
        <f>Cumulative!L13-Cumulative!K13</f>
        <v>-5</v>
      </c>
      <c r="M13" s="20"/>
      <c r="N13" s="22"/>
      <c r="O13" s="20"/>
      <c r="P13" s="20"/>
      <c r="Q13" s="20"/>
      <c r="R13" s="20"/>
      <c r="S13" s="22"/>
      <c r="T13" s="22"/>
      <c r="U13" s="22"/>
      <c r="V13" s="22">
        <f>Cumulative!V13-Cumulative!U13</f>
        <v>-1117</v>
      </c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136"/>
      <c r="AQ13" s="22"/>
      <c r="AR13" s="22"/>
      <c r="AS13" s="22"/>
      <c r="AT13" s="22"/>
      <c r="AU13" s="22"/>
      <c r="AV13" s="22"/>
      <c r="AW13" s="22"/>
      <c r="AX13" s="22"/>
      <c r="AY13" s="136"/>
      <c r="AZ13" s="299"/>
      <c r="BA13" s="22"/>
      <c r="BB13" s="22"/>
      <c r="BC13" s="22"/>
      <c r="BD13" s="22"/>
      <c r="BE13" s="22"/>
      <c r="BF13" s="22"/>
      <c r="BG13" s="22"/>
      <c r="BH13" s="22"/>
      <c r="BI13" s="22"/>
      <c r="BJ13" s="22"/>
    </row>
    <row r="14" spans="2:62" x14ac:dyDescent="0.2">
      <c r="B14" s="53" t="s">
        <v>312</v>
      </c>
      <c r="C14" s="53" t="s">
        <v>311</v>
      </c>
      <c r="D14" s="22"/>
      <c r="E14" s="20"/>
      <c r="F14" s="20"/>
      <c r="G14" s="20"/>
      <c r="H14" s="21"/>
      <c r="I14" s="22"/>
      <c r="J14" s="20"/>
      <c r="K14" s="20"/>
      <c r="L14" s="20"/>
      <c r="M14" s="20"/>
      <c r="N14" s="22"/>
      <c r="O14" s="20"/>
      <c r="P14" s="20"/>
      <c r="Q14" s="20"/>
      <c r="R14" s="20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136"/>
      <c r="AQ14" s="22"/>
      <c r="AR14" s="22"/>
      <c r="AS14" s="22">
        <f>Cumulative!AS14-Cumulative!AR14</f>
        <v>891</v>
      </c>
      <c r="AT14" s="22">
        <f>Cumulative!AT14-Cumulative!AS14</f>
        <v>0</v>
      </c>
      <c r="AU14" s="22">
        <f>Cumulative!AU14-Cumulative!AT14</f>
        <v>0</v>
      </c>
      <c r="AV14" s="22"/>
      <c r="AW14" s="22"/>
      <c r="AX14" s="22">
        <f>Cumulative!AX14-Cumulative!AW14</f>
        <v>0</v>
      </c>
      <c r="AY14" s="136">
        <f>Cumulative!AY14-Cumulative!AX14</f>
        <v>0</v>
      </c>
      <c r="AZ14" s="299"/>
      <c r="BA14" s="22"/>
      <c r="BB14" s="22"/>
      <c r="BC14" s="22"/>
      <c r="BD14" s="22"/>
      <c r="BE14" s="22"/>
      <c r="BF14" s="22"/>
      <c r="BG14" s="22"/>
      <c r="BH14" s="22"/>
      <c r="BI14" s="22"/>
      <c r="BJ14" s="22"/>
    </row>
    <row r="15" spans="2:62" ht="28.5" customHeight="1" x14ac:dyDescent="0.2">
      <c r="B15" s="53" t="s">
        <v>87</v>
      </c>
      <c r="C15" s="53" t="s">
        <v>88</v>
      </c>
      <c r="D15" s="22">
        <f>Cumulative!D15</f>
        <v>-1196</v>
      </c>
      <c r="E15" s="20">
        <f>Cumulative!E15-Cumulative!D15</f>
        <v>1160</v>
      </c>
      <c r="F15" s="21">
        <f>Cumulative!F15-Cumulative!E15</f>
        <v>188</v>
      </c>
      <c r="G15" s="21">
        <f>Cumulative!G15-Cumulative!F15</f>
        <v>-177</v>
      </c>
      <c r="H15" s="21"/>
      <c r="I15" s="22">
        <f>Cumulative!I15</f>
        <v>449</v>
      </c>
      <c r="J15" s="20">
        <f>Cumulative!J15-Cumulative!I15</f>
        <v>1347</v>
      </c>
      <c r="K15" s="20">
        <f>Cumulative!K15-Cumulative!J15</f>
        <v>-908</v>
      </c>
      <c r="L15" s="20">
        <f>Cumulative!L15-Cumulative!K15</f>
        <v>-153</v>
      </c>
      <c r="M15" s="20"/>
      <c r="N15" s="22">
        <f>Cumulative!N15</f>
        <v>1211</v>
      </c>
      <c r="O15" s="20">
        <f>Cumulative!O15-Cumulative!N15</f>
        <v>-2386</v>
      </c>
      <c r="P15" s="20">
        <f>Cumulative!P15-Cumulative!O15</f>
        <v>1749</v>
      </c>
      <c r="Q15" s="20">
        <f>Cumulative!Q15-Cumulative!P15</f>
        <v>3559</v>
      </c>
      <c r="R15" s="20"/>
      <c r="S15" s="22">
        <f>Cumulative!S15</f>
        <v>542</v>
      </c>
      <c r="T15" s="22">
        <f>Cumulative!T15-Cumulative!S15</f>
        <v>-1598</v>
      </c>
      <c r="U15" s="22">
        <v>2172</v>
      </c>
      <c r="V15" s="22">
        <f>Cumulative!V15-Cumulative!U15</f>
        <v>1154</v>
      </c>
      <c r="W15" s="22"/>
      <c r="X15" s="22">
        <f>Cumulative!X15</f>
        <v>-1736</v>
      </c>
      <c r="Y15" s="22">
        <f>Cumulative!Y15-Cumulative!X15</f>
        <v>-908</v>
      </c>
      <c r="Z15" s="22">
        <v>-382</v>
      </c>
      <c r="AA15" s="22">
        <f>Cumulative!AA15-Cumulative!Z15</f>
        <v>-375</v>
      </c>
      <c r="AB15" s="22"/>
      <c r="AC15" s="22">
        <f>Cumulative!AC15</f>
        <v>-754</v>
      </c>
      <c r="AD15" s="22">
        <f>Cumulative!AD15-Cumulative!AC15</f>
        <v>-111</v>
      </c>
      <c r="AE15" s="22">
        <f>Cumulative!AE15-Cumulative!AD15</f>
        <v>-432</v>
      </c>
      <c r="AF15" s="22">
        <f>Cumulative!AF15-Cumulative!AE15</f>
        <v>931</v>
      </c>
      <c r="AG15" s="22"/>
      <c r="AH15" s="22">
        <f>Cumulative!AH15</f>
        <v>-432</v>
      </c>
      <c r="AI15" s="22">
        <f>Cumulative!AI15-Cumulative!AH15</f>
        <v>-728</v>
      </c>
      <c r="AJ15" s="22">
        <f>Cumulative!AJ15-Cumulative!AI15</f>
        <v>1034</v>
      </c>
      <c r="AK15" s="22">
        <f>Cumulative!AK15-Cumulative!AJ15</f>
        <v>-223</v>
      </c>
      <c r="AL15" s="22"/>
      <c r="AM15" s="22">
        <f>Cumulative!AM15</f>
        <v>-435</v>
      </c>
      <c r="AN15" s="22">
        <f>Cumulative!AN15-Cumulative!AM15</f>
        <v>-399</v>
      </c>
      <c r="AO15" s="22">
        <f>Cumulative!AO15-Cumulative!AN15</f>
        <v>90</v>
      </c>
      <c r="AP15" s="136">
        <f>Cumulative!AP15-Cumulative!AO15</f>
        <v>-830</v>
      </c>
      <c r="AQ15" s="22"/>
      <c r="AR15" s="22">
        <f>Cumulative!AR15</f>
        <v>1816</v>
      </c>
      <c r="AS15" s="22">
        <f>Cumulative!AS15-Cumulative!AR15</f>
        <v>-1733</v>
      </c>
      <c r="AT15" s="22">
        <f>Cumulative!AT15-Cumulative!AS15</f>
        <v>2940</v>
      </c>
      <c r="AU15" s="22">
        <f>Cumulative!AU15-Cumulative!AT15</f>
        <v>-1242</v>
      </c>
      <c r="AV15" s="22"/>
      <c r="AW15" s="22">
        <f>Cumulative!AW15</f>
        <v>-119</v>
      </c>
      <c r="AX15" s="22">
        <f>Cumulative!AX15-Cumulative!AW15</f>
        <v>-674</v>
      </c>
      <c r="AY15" s="136">
        <f>Cumulative!AY15-Cumulative!AX15</f>
        <v>159</v>
      </c>
      <c r="AZ15" s="299"/>
      <c r="BA15" s="22"/>
      <c r="BB15" s="22">
        <f>Cumulative!BB15</f>
        <v>-2874</v>
      </c>
      <c r="BC15" s="22">
        <f>Cumulative!BC15-Cumulative!BB15</f>
        <v>-8828</v>
      </c>
      <c r="BD15" s="22">
        <f>Cumulative!BD15-Cumulative!BC15</f>
        <v>-714</v>
      </c>
      <c r="BE15" s="22">
        <f>Cumulative!BE15-Cumulative!BD15</f>
        <v>1532</v>
      </c>
      <c r="BF15" s="22"/>
      <c r="BG15" s="22">
        <f>Cumulative!BG15</f>
        <v>3017</v>
      </c>
      <c r="BH15" s="22">
        <f>Cumulative!BH15-Cumulative!BG15</f>
        <v>10838</v>
      </c>
      <c r="BI15" s="22">
        <f>Cumulative!BI15-Cumulative!BH15</f>
        <v>10627</v>
      </c>
      <c r="BJ15" s="22">
        <f>Cumulative!BJ15-Cumulative!BI15</f>
        <v>-6412</v>
      </c>
    </row>
    <row r="16" spans="2:62" s="8" customFormat="1" outlineLevel="1" x14ac:dyDescent="0.2">
      <c r="B16" s="219" t="s">
        <v>52</v>
      </c>
      <c r="C16" s="219" t="s">
        <v>31</v>
      </c>
      <c r="D16" s="115">
        <f>Cumulative!D16</f>
        <v>309</v>
      </c>
      <c r="E16" s="24">
        <f>Cumulative!E16-Cumulative!D16</f>
        <v>2353</v>
      </c>
      <c r="F16" s="24">
        <f>Cumulative!F16-Cumulative!E16</f>
        <v>3595</v>
      </c>
      <c r="G16" s="24">
        <f>Cumulative!G16-Cumulative!F16</f>
        <v>854</v>
      </c>
      <c r="H16" s="25"/>
      <c r="I16" s="26">
        <f>Cumulative!I16</f>
        <v>1024</v>
      </c>
      <c r="J16" s="24">
        <f>Cumulative!J16-Cumulative!I16</f>
        <v>2075</v>
      </c>
      <c r="K16" s="24">
        <f>Cumulative!K16-Cumulative!J16</f>
        <v>108</v>
      </c>
      <c r="L16" s="24">
        <f>Cumulative!L16-Cumulative!K16</f>
        <v>521</v>
      </c>
      <c r="M16" s="24"/>
      <c r="N16" s="26">
        <f>Cumulative!N16</f>
        <v>1951</v>
      </c>
      <c r="O16" s="24">
        <f>Cumulative!O16-Cumulative!N16</f>
        <v>-90</v>
      </c>
      <c r="P16" s="24">
        <f>Cumulative!P16-Cumulative!O16</f>
        <v>4214</v>
      </c>
      <c r="Q16" s="24">
        <f>Cumulative!Q16-Cumulative!P16</f>
        <v>9155</v>
      </c>
      <c r="R16" s="24"/>
      <c r="S16" s="26">
        <f>Cumulative!S16</f>
        <v>5540</v>
      </c>
      <c r="T16" s="26">
        <f>Cumulative!T16-Cumulative!S16</f>
        <v>2301</v>
      </c>
      <c r="U16" s="26">
        <v>598</v>
      </c>
      <c r="V16" s="26">
        <f>Cumulative!V16-Cumulative!U16</f>
        <v>2463</v>
      </c>
      <c r="W16" s="26"/>
      <c r="X16" s="26">
        <f>Cumulative!X16</f>
        <v>2725</v>
      </c>
      <c r="Y16" s="26">
        <f>Cumulative!Y16-Cumulative!X16</f>
        <v>812</v>
      </c>
      <c r="Z16" s="26">
        <v>1483</v>
      </c>
      <c r="AA16" s="26">
        <f>Cumulative!AA16-Cumulative!Z16</f>
        <v>106</v>
      </c>
      <c r="AB16" s="26"/>
      <c r="AC16" s="26">
        <f>Cumulative!AC16</f>
        <v>370</v>
      </c>
      <c r="AD16" s="26">
        <f>Cumulative!AD16-Cumulative!AC16</f>
        <v>856</v>
      </c>
      <c r="AE16" s="26">
        <f>Cumulative!AE16-Cumulative!AD16</f>
        <v>686</v>
      </c>
      <c r="AF16" s="26">
        <f>Cumulative!AF16-Cumulative!AE16</f>
        <v>-1912</v>
      </c>
      <c r="AG16" s="26"/>
      <c r="AH16" s="26"/>
      <c r="AI16" s="26">
        <f>IF((Cumulative!AI16+Cumulative!AI17)&gt;=(Cumulative!AH16+Cumulative!AH17),(Cumulative!AI16+Cumulative!AI17)-(Cumulative!AH16+Cumulative!AH17),0)</f>
        <v>1003</v>
      </c>
      <c r="AJ16" s="26">
        <f>IF((Cumulative!AJ16+Cumulative!AJ17)&gt;=(Cumulative!AI16+Cumulative!AI17),(Cumulative!AJ16+Cumulative!AJ17)-(Cumulative!AI16+Cumulative!AI17),0)</f>
        <v>791</v>
      </c>
      <c r="AK16" s="26">
        <f>Cumulative!AK16-Cumulative!AJ16</f>
        <v>-71</v>
      </c>
      <c r="AL16" s="26"/>
      <c r="AM16" s="26"/>
      <c r="AN16" s="26"/>
      <c r="AO16" s="26">
        <f>IF((Cumulative!AO16+Cumulative!AO17)&gt;=(Cumulative!AN16+Cumulative!AN17),(Cumulative!AO16+Cumulative!AO17)-(Cumulative!AN16+Cumulative!AN17),0)</f>
        <v>303</v>
      </c>
      <c r="AP16" s="192"/>
      <c r="AQ16" s="26"/>
      <c r="AR16" s="26">
        <f>Cumulative!AR16</f>
        <v>1961</v>
      </c>
      <c r="AS16" s="26"/>
      <c r="AT16" s="26">
        <f>IF((Cumulative!AT16+Cumulative!AT17)&gt;=(Cumulative!AS16+Cumulative!AS17),(Cumulative!AT16+Cumulative!AT17)-(Cumulative!AS16+Cumulative!AS17),0)</f>
        <v>3174</v>
      </c>
      <c r="AU16" s="26"/>
      <c r="AV16" s="26"/>
      <c r="AW16" s="26"/>
      <c r="AX16" s="26"/>
      <c r="AY16" s="192">
        <f>IF((Cumulative!AY16+Cumulative!AY17)&gt;=(Cumulative!AX16+Cumulative!AX17),(Cumulative!AY16+Cumulative!AY17)-(Cumulative!AX16+Cumulative!AX17),0)</f>
        <v>143</v>
      </c>
      <c r="AZ16" s="300"/>
      <c r="BA16" s="26"/>
      <c r="BB16" s="26"/>
      <c r="BC16" s="26"/>
      <c r="BD16" s="26">
        <f>IF((Cumulative!BD16+Cumulative!BD17)&gt;=(Cumulative!BC16+Cumulative!BC17),(Cumulative!BD16+Cumulative!BD17)-(Cumulative!BC16+Cumulative!BC17),0)</f>
        <v>1102</v>
      </c>
      <c r="BE16" s="26">
        <f>IF((Cumulative!BE16+Cumulative!BE17)&gt;=(Cumulative!BD16+Cumulative!BD17),(Cumulative!BE16+Cumulative!BE17)-(Cumulative!BD16+Cumulative!BD17),0)</f>
        <v>7612</v>
      </c>
      <c r="BF16" s="26"/>
      <c r="BG16" s="26">
        <f>Cumulative!BG16</f>
        <v>2871</v>
      </c>
      <c r="BH16" s="26">
        <f>IF((Cumulative!BH16+Cumulative!BH17)&gt;=(Cumulative!BG16+Cumulative!BG17),(Cumulative!BH16+Cumulative!BH17)-(Cumulative!BG16+Cumulative!BG17),0)</f>
        <v>10677</v>
      </c>
      <c r="BI16" s="26">
        <f>IF((Cumulative!BI16+Cumulative!BI17)&gt;=(Cumulative!BH16+Cumulative!BH17),(Cumulative!BI16+Cumulative!BI17)-(Cumulative!BH16+Cumulative!BH17),0)</f>
        <v>11076</v>
      </c>
      <c r="BJ16" s="26">
        <f>IF((Cumulative!BJ16+Cumulative!BJ17)&gt;=(Cumulative!BI16+Cumulative!BI17),(Cumulative!BJ16+Cumulative!BJ17)-(Cumulative!BI16+Cumulative!BI17),0)</f>
        <v>0</v>
      </c>
    </row>
    <row r="17" spans="2:62" s="8" customFormat="1" outlineLevel="1" x14ac:dyDescent="0.2">
      <c r="B17" s="219" t="s">
        <v>53</v>
      </c>
      <c r="C17" s="219" t="s">
        <v>32</v>
      </c>
      <c r="D17" s="24">
        <f>Cumulative!D17</f>
        <v>-1422</v>
      </c>
      <c r="E17" s="24">
        <f>Cumulative!E17-Cumulative!D17</f>
        <v>-992</v>
      </c>
      <c r="F17" s="24">
        <f>Cumulative!F17-Cumulative!E17</f>
        <v>-3124</v>
      </c>
      <c r="G17" s="24">
        <f>Cumulative!G17-Cumulative!F17</f>
        <v>-1076</v>
      </c>
      <c r="H17" s="25"/>
      <c r="I17" s="26">
        <f>Cumulative!I17</f>
        <v>-507</v>
      </c>
      <c r="J17" s="24">
        <f>Cumulative!J17-Cumulative!I17</f>
        <v>-596</v>
      </c>
      <c r="K17" s="24">
        <f>Cumulative!K17-Cumulative!J17</f>
        <v>-862</v>
      </c>
      <c r="L17" s="24">
        <f>Cumulative!L17-Cumulative!K17</f>
        <v>-651</v>
      </c>
      <c r="M17" s="24"/>
      <c r="N17" s="26">
        <f>Cumulative!N17</f>
        <v>-600</v>
      </c>
      <c r="O17" s="24">
        <f>Cumulative!O17-Cumulative!N17</f>
        <v>-2056</v>
      </c>
      <c r="P17" s="24">
        <f>Cumulative!P17-Cumulative!O17</f>
        <v>-2446</v>
      </c>
      <c r="Q17" s="24">
        <f>Cumulative!Q17-Cumulative!P17</f>
        <v>-5576</v>
      </c>
      <c r="R17" s="24"/>
      <c r="S17" s="26">
        <f>Cumulative!S17</f>
        <v>-4874</v>
      </c>
      <c r="T17" s="26">
        <f>Cumulative!T17-Cumulative!S17</f>
        <v>-3348</v>
      </c>
      <c r="U17" s="26">
        <v>1427</v>
      </c>
      <c r="V17" s="26">
        <f>Cumulative!V17-Cumulative!U17</f>
        <v>-610</v>
      </c>
      <c r="W17" s="26"/>
      <c r="X17" s="26">
        <f>Cumulative!X17</f>
        <v>-4386</v>
      </c>
      <c r="Y17" s="26">
        <f>Cumulative!Y17-Cumulative!X17</f>
        <v>-1354</v>
      </c>
      <c r="Z17" s="26">
        <v>-1464</v>
      </c>
      <c r="AA17" s="26">
        <f>Cumulative!AA17-Cumulative!Z17</f>
        <v>-572</v>
      </c>
      <c r="AB17" s="26"/>
      <c r="AC17" s="26">
        <f>Cumulative!AC17</f>
        <v>-989</v>
      </c>
      <c r="AD17" s="26">
        <f>Cumulative!AD17-Cumulative!AC17</f>
        <v>-585</v>
      </c>
      <c r="AE17" s="26">
        <f>Cumulative!AE17-Cumulative!AD17</f>
        <v>-906</v>
      </c>
      <c r="AF17" s="26">
        <f>Cumulative!AF17-Cumulative!AE17</f>
        <v>1919</v>
      </c>
      <c r="AG17" s="26"/>
      <c r="AH17" s="26">
        <f>Cumulative!AH17</f>
        <v>-373</v>
      </c>
      <c r="AI17" s="26"/>
      <c r="AJ17" s="26"/>
      <c r="AK17" s="26"/>
      <c r="AL17" s="26"/>
      <c r="AM17" s="26">
        <f>Cumulative!AM17</f>
        <v>-575</v>
      </c>
      <c r="AN17" s="26">
        <f>IF((Cumulative!AN16+Cumulative!AN17)&gt;=(Cumulative!AM16+Cumulative!AM17),0,(Cumulative!AN16+Cumulative!AN17)-(Cumulative!AM16+Cumulative!AM17))</f>
        <v>-252</v>
      </c>
      <c r="AO17" s="26"/>
      <c r="AP17" s="192">
        <f>IF((Cumulative!AP16+Cumulative!AP17)&gt;=(Cumulative!AO16+Cumulative!AO17),0,(Cumulative!AP16+Cumulative!AP17)-(Cumulative!AO16+Cumulative!AO17))</f>
        <v>-275</v>
      </c>
      <c r="AQ17" s="26"/>
      <c r="AR17" s="26"/>
      <c r="AS17" s="26">
        <f>IF((Cumulative!AS16+Cumulative!AS17)&gt;=(Cumulative!AR16+Cumulative!AR17),0,(Cumulative!AS16+Cumulative!AS17)-(Cumulative!AR16+Cumulative!AR17))</f>
        <v>-1581</v>
      </c>
      <c r="AT17" s="26"/>
      <c r="AU17" s="26">
        <f>IF((Cumulative!AU16+Cumulative!AU17)&gt;=(Cumulative!AT16+Cumulative!AT17),0,(Cumulative!AU16+Cumulative!AU17)-(Cumulative!AT16+Cumulative!AT17))</f>
        <v>-1370</v>
      </c>
      <c r="AV17" s="26"/>
      <c r="AW17" s="26">
        <f>Cumulative!AW17</f>
        <v>-48</v>
      </c>
      <c r="AX17" s="26">
        <f>IF((Cumulative!AX16+Cumulative!AX17)&gt;=(Cumulative!AW16+Cumulative!AW17),0,(Cumulative!AX16+Cumulative!AX17)-(Cumulative!AW16+Cumulative!AW17))</f>
        <v>-641</v>
      </c>
      <c r="AY17" s="192"/>
      <c r="AZ17" s="300"/>
      <c r="BA17" s="26"/>
      <c r="BB17" s="26">
        <f>Cumulative!BB17</f>
        <v>-2610</v>
      </c>
      <c r="BC17" s="26">
        <f>IF((Cumulative!BC16+Cumulative!BC17)&gt;=(Cumulative!BB16+Cumulative!BB17),0,(Cumulative!BC16+Cumulative!BC17)-(Cumulative!BB16+Cumulative!BB17))</f>
        <v>-8772</v>
      </c>
      <c r="BD17" s="26"/>
      <c r="BE17" s="26"/>
      <c r="BF17" s="26"/>
      <c r="BG17" s="26"/>
      <c r="BH17" s="26">
        <f>IF((Cumulative!BH16+Cumulative!BH17)&gt;=(Cumulative!BG16+Cumulative!BG17),0,(Cumulative!BH16+Cumulative!BH17)-(Cumulative!BG16+Cumulative!BG17))</f>
        <v>0</v>
      </c>
      <c r="BI17" s="26">
        <f>IF((Cumulative!BI16+Cumulative!BI17)&gt;=(Cumulative!BH16+Cumulative!BH17),0,(Cumulative!BI16+Cumulative!BI17)-(Cumulative!BH16+Cumulative!BH17))</f>
        <v>0</v>
      </c>
      <c r="BJ17" s="26">
        <f>IF((Cumulative!BJ16+Cumulative!BJ17)&gt;=(Cumulative!BI16+Cumulative!BI17),0,(Cumulative!BJ16+Cumulative!BJ17)-(Cumulative!BI16+Cumulative!BI17))</f>
        <v>-6894</v>
      </c>
    </row>
    <row r="18" spans="2:62" s="8" customFormat="1" outlineLevel="1" x14ac:dyDescent="0.2">
      <c r="B18" s="219" t="s">
        <v>343</v>
      </c>
      <c r="C18" s="219" t="s">
        <v>344</v>
      </c>
      <c r="D18" s="24">
        <f>Cumulative!D18</f>
        <v>-10</v>
      </c>
      <c r="E18" s="24">
        <f>Cumulative!E18-Cumulative!D18</f>
        <v>-4</v>
      </c>
      <c r="F18" s="24">
        <f>Cumulative!F18-Cumulative!E18</f>
        <v>-7</v>
      </c>
      <c r="G18" s="24">
        <f>Cumulative!G18-Cumulative!F18</f>
        <v>-10</v>
      </c>
      <c r="H18" s="25"/>
      <c r="I18" s="26">
        <f>Cumulative!I18</f>
        <v>-74</v>
      </c>
      <c r="J18" s="24">
        <f>Cumulative!J18-Cumulative!I18</f>
        <v>20</v>
      </c>
      <c r="K18" s="24">
        <f>Cumulative!K18-Cumulative!J18</f>
        <v>-26</v>
      </c>
      <c r="L18" s="24">
        <f>Cumulative!L18-Cumulative!K18</f>
        <v>-71</v>
      </c>
      <c r="M18" s="24"/>
      <c r="N18" s="26">
        <f>Cumulative!N18</f>
        <v>-27</v>
      </c>
      <c r="O18" s="24">
        <f>Cumulative!O18-Cumulative!N18</f>
        <v>-40</v>
      </c>
      <c r="P18" s="24">
        <f>Cumulative!P18-Cumulative!O18</f>
        <v>-1</v>
      </c>
      <c r="Q18" s="24">
        <f>Cumulative!Q18-Cumulative!P18</f>
        <v>-61</v>
      </c>
      <c r="R18" s="24"/>
      <c r="S18" s="26">
        <f>Cumulative!S18</f>
        <v>-42</v>
      </c>
      <c r="T18" s="26">
        <f>Cumulative!T18-Cumulative!S18</f>
        <v>-14</v>
      </c>
      <c r="U18" s="26">
        <f>Cumulative!U18-Cumulative!T18</f>
        <v>-175</v>
      </c>
      <c r="V18" s="26">
        <f>Cumulative!V18-Cumulative!U18</f>
        <v>-484</v>
      </c>
      <c r="W18" s="26"/>
      <c r="X18" s="26">
        <f>Cumulative!X18</f>
        <v>-47</v>
      </c>
      <c r="Y18" s="26">
        <f>Cumulative!Y18-Cumulative!X18</f>
        <v>-117</v>
      </c>
      <c r="Z18" s="26">
        <v>-53</v>
      </c>
      <c r="AA18" s="26">
        <f>Cumulative!AA18-Cumulative!Z18</f>
        <v>30</v>
      </c>
      <c r="AB18" s="26"/>
      <c r="AC18" s="26">
        <f>Cumulative!AC18</f>
        <v>-9</v>
      </c>
      <c r="AD18" s="26">
        <f>Cumulative!AD18-Cumulative!AC18</f>
        <v>-8</v>
      </c>
      <c r="AE18" s="26">
        <f>Cumulative!AE18-Cumulative!AD18</f>
        <v>-69</v>
      </c>
      <c r="AF18" s="26">
        <f>Cumulative!AF18-Cumulative!AE18</f>
        <v>-36</v>
      </c>
      <c r="AG18" s="26"/>
      <c r="AH18" s="26">
        <f>Cumulative!AH18</f>
        <v>-55</v>
      </c>
      <c r="AI18" s="26">
        <f>Cumulative!AI18-Cumulative!AH18</f>
        <v>-784</v>
      </c>
      <c r="AJ18" s="26">
        <f>Cumulative!AJ18-Cumulative!AI18</f>
        <v>251</v>
      </c>
      <c r="AK18" s="26">
        <f>Cumulative!AK18-Cumulative!AJ18</f>
        <v>-445</v>
      </c>
      <c r="AL18" s="26"/>
      <c r="AM18" s="26">
        <f>Cumulative!AM18</f>
        <v>-440</v>
      </c>
      <c r="AN18" s="26">
        <f>Cumulative!AN18-Cumulative!AM18</f>
        <v>421</v>
      </c>
      <c r="AO18" s="26">
        <f>Cumulative!AO18-Cumulative!AN18</f>
        <v>-45</v>
      </c>
      <c r="AP18" s="192">
        <f>Cumulative!AP18-Cumulative!AO18</f>
        <v>-141</v>
      </c>
      <c r="AQ18" s="26"/>
      <c r="AR18" s="26">
        <f>Cumulative!AR18</f>
        <v>-40</v>
      </c>
      <c r="AS18" s="26">
        <f>Cumulative!AS18-Cumulative!AR18</f>
        <v>-7</v>
      </c>
      <c r="AT18" s="26">
        <f>Cumulative!AT18-Cumulative!AS18</f>
        <v>-111</v>
      </c>
      <c r="AU18" s="26">
        <f>Cumulative!AU18-Cumulative!AT18</f>
        <v>-93</v>
      </c>
      <c r="AV18" s="26"/>
      <c r="AW18" s="26">
        <f>Cumulative!AW18</f>
        <v>-18</v>
      </c>
      <c r="AX18" s="26">
        <f>Cumulative!AX18-Cumulative!AW18</f>
        <v>-213</v>
      </c>
      <c r="AY18" s="192">
        <f>Cumulative!AY18-Cumulative!AX18</f>
        <v>-73</v>
      </c>
      <c r="AZ18" s="300"/>
      <c r="BA18" s="26"/>
      <c r="BB18" s="26">
        <f>Cumulative!BB18</f>
        <v>-32</v>
      </c>
      <c r="BC18" s="26">
        <f>Cumulative!BC18-Cumulative!BB18</f>
        <v>-78</v>
      </c>
      <c r="BD18" s="26">
        <f>Cumulative!BD18-Cumulative!BC18</f>
        <v>-49</v>
      </c>
      <c r="BE18" s="26">
        <f>Cumulative!BE18-Cumulative!BD18</f>
        <v>2</v>
      </c>
      <c r="BF18" s="26"/>
      <c r="BG18" s="26">
        <f>Cumulative!BG18</f>
        <v>-27</v>
      </c>
      <c r="BH18" s="26">
        <f>Cumulative!BH18-Cumulative!BG18</f>
        <v>-79</v>
      </c>
      <c r="BI18" s="26">
        <f>Cumulative!BI18-Cumulative!BH18</f>
        <v>-47</v>
      </c>
      <c r="BJ18" s="26">
        <f>Cumulative!BJ18-Cumulative!BI18</f>
        <v>88</v>
      </c>
    </row>
    <row r="19" spans="2:62" s="8" customFormat="1" outlineLevel="1" x14ac:dyDescent="0.2">
      <c r="B19" s="219" t="s">
        <v>291</v>
      </c>
      <c r="C19" s="219" t="s">
        <v>290</v>
      </c>
      <c r="D19" s="24"/>
      <c r="E19" s="24"/>
      <c r="F19" s="24"/>
      <c r="G19" s="24"/>
      <c r="H19" s="25"/>
      <c r="I19" s="26"/>
      <c r="J19" s="24"/>
      <c r="K19" s="24"/>
      <c r="L19" s="24"/>
      <c r="M19" s="24"/>
      <c r="N19" s="26"/>
      <c r="O19" s="24"/>
      <c r="P19" s="24"/>
      <c r="Q19" s="24"/>
      <c r="R19" s="24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>
        <f>Cumulative!AI19-Cumulative!AH19</f>
        <v>-905</v>
      </c>
      <c r="AJ19" s="26">
        <f>Cumulative!AJ19-Cumulative!AI19</f>
        <v>0</v>
      </c>
      <c r="AK19" s="26">
        <f>Cumulative!AK19-Cumulative!AJ19</f>
        <v>0</v>
      </c>
      <c r="AL19" s="26"/>
      <c r="AM19" s="26"/>
      <c r="AN19" s="26">
        <f>Cumulative!AN19-Cumulative!AM19</f>
        <v>0</v>
      </c>
      <c r="AO19" s="26">
        <f>Cumulative!AO19-Cumulative!AN19</f>
        <v>0</v>
      </c>
      <c r="AP19" s="192">
        <f>Cumulative!AP19-Cumulative!AO19</f>
        <v>0</v>
      </c>
      <c r="AQ19" s="26"/>
      <c r="AR19" s="26"/>
      <c r="AS19" s="26"/>
      <c r="AT19" s="26"/>
      <c r="AU19" s="26"/>
      <c r="AV19" s="26"/>
      <c r="AW19" s="26"/>
      <c r="AX19" s="26"/>
      <c r="AY19" s="192"/>
      <c r="AZ19" s="300"/>
      <c r="BA19" s="26"/>
      <c r="BB19" s="26"/>
      <c r="BC19" s="26"/>
      <c r="BD19" s="26"/>
      <c r="BE19" s="26"/>
      <c r="BF19" s="26"/>
      <c r="BG19" s="26"/>
      <c r="BH19" s="26"/>
      <c r="BI19" s="26"/>
      <c r="BJ19" s="26"/>
    </row>
    <row r="20" spans="2:62" s="8" customFormat="1" outlineLevel="1" x14ac:dyDescent="0.2">
      <c r="B20" s="219" t="s">
        <v>197</v>
      </c>
      <c r="C20" s="219" t="s">
        <v>196</v>
      </c>
      <c r="D20" s="24"/>
      <c r="E20" s="24"/>
      <c r="F20" s="24"/>
      <c r="G20" s="24"/>
      <c r="H20" s="25"/>
      <c r="I20" s="26"/>
      <c r="J20" s="24"/>
      <c r="K20" s="24"/>
      <c r="L20" s="24"/>
      <c r="M20" s="24"/>
      <c r="N20" s="26"/>
      <c r="O20" s="24"/>
      <c r="P20" s="24"/>
      <c r="Q20" s="24"/>
      <c r="R20" s="24"/>
      <c r="S20" s="26"/>
      <c r="T20" s="26">
        <f>Cumulative!T20-Cumulative!S20</f>
        <v>-320</v>
      </c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192"/>
      <c r="AQ20" s="26"/>
      <c r="AR20" s="26"/>
      <c r="AS20" s="26"/>
      <c r="AT20" s="26"/>
      <c r="AU20" s="26"/>
      <c r="AV20" s="26"/>
      <c r="AW20" s="26"/>
      <c r="AX20" s="26"/>
      <c r="AY20" s="192"/>
      <c r="AZ20" s="300"/>
      <c r="BA20" s="26"/>
      <c r="BB20" s="26"/>
      <c r="BC20" s="26"/>
      <c r="BD20" s="26"/>
      <c r="BE20" s="26"/>
      <c r="BF20" s="26"/>
      <c r="BG20" s="26"/>
      <c r="BH20" s="26"/>
      <c r="BI20" s="26"/>
      <c r="BJ20" s="26"/>
    </row>
    <row r="21" spans="2:62" s="8" customFormat="1" outlineLevel="1" x14ac:dyDescent="0.2">
      <c r="B21" s="219" t="s">
        <v>338</v>
      </c>
      <c r="C21" s="219" t="s">
        <v>336</v>
      </c>
      <c r="D21" s="24"/>
      <c r="E21" s="24"/>
      <c r="F21" s="24"/>
      <c r="G21" s="24"/>
      <c r="H21" s="25"/>
      <c r="I21" s="26"/>
      <c r="J21" s="24"/>
      <c r="K21" s="24"/>
      <c r="L21" s="24"/>
      <c r="M21" s="24"/>
      <c r="N21" s="26"/>
      <c r="O21" s="24"/>
      <c r="P21" s="24"/>
      <c r="Q21" s="24"/>
      <c r="R21" s="24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192"/>
      <c r="AQ21" s="26"/>
      <c r="AR21" s="26"/>
      <c r="AS21" s="26"/>
      <c r="AT21" s="26"/>
      <c r="AU21" s="26"/>
      <c r="AV21" s="26"/>
      <c r="AW21" s="26"/>
      <c r="AX21" s="26"/>
      <c r="AY21" s="192"/>
      <c r="AZ21" s="300"/>
      <c r="BA21" s="26"/>
      <c r="BB21" s="26"/>
      <c r="BC21" s="26"/>
      <c r="BD21" s="26">
        <f>Cumulative!BD21-Cumulative!BC21</f>
        <v>-1440</v>
      </c>
      <c r="BE21" s="26">
        <f>Cumulative!BE21-Cumulative!BD21</f>
        <v>1440</v>
      </c>
      <c r="BF21" s="26"/>
      <c r="BG21" s="26"/>
      <c r="BH21" s="26"/>
      <c r="BI21" s="26"/>
      <c r="BJ21" s="26"/>
    </row>
    <row r="22" spans="2:62" s="8" customFormat="1" outlineLevel="1" x14ac:dyDescent="0.2">
      <c r="B22" s="219" t="s">
        <v>346</v>
      </c>
      <c r="C22" s="219" t="s">
        <v>345</v>
      </c>
      <c r="D22" s="24"/>
      <c r="E22" s="24"/>
      <c r="F22" s="24"/>
      <c r="G22" s="24"/>
      <c r="H22" s="25"/>
      <c r="I22" s="26"/>
      <c r="J22" s="24"/>
      <c r="K22" s="24"/>
      <c r="L22" s="24"/>
      <c r="M22" s="24"/>
      <c r="N22" s="26"/>
      <c r="O22" s="24"/>
      <c r="P22" s="24"/>
      <c r="Q22" s="24"/>
      <c r="R22" s="24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192"/>
      <c r="AQ22" s="26"/>
      <c r="AR22" s="26"/>
      <c r="AS22" s="26"/>
      <c r="AT22" s="26"/>
      <c r="AU22" s="26"/>
      <c r="AV22" s="26"/>
      <c r="AW22" s="26"/>
      <c r="AX22" s="26"/>
      <c r="AY22" s="192"/>
      <c r="AZ22" s="300"/>
      <c r="BA22" s="26"/>
      <c r="BB22" s="26"/>
      <c r="BC22" s="26"/>
      <c r="BD22" s="26"/>
      <c r="BE22" s="26">
        <f>Cumulative!BE22-Cumulative!BD22</f>
        <v>-1185</v>
      </c>
      <c r="BF22" s="26"/>
      <c r="BG22" s="26"/>
      <c r="BH22" s="26"/>
      <c r="BI22" s="26"/>
      <c r="BJ22" s="26">
        <f>Cumulative!BJ22-Cumulative!BI22</f>
        <v>-782</v>
      </c>
    </row>
    <row r="23" spans="2:62" s="8" customFormat="1" outlineLevel="1" x14ac:dyDescent="0.2">
      <c r="B23" s="219" t="s">
        <v>51</v>
      </c>
      <c r="C23" s="219" t="s">
        <v>5</v>
      </c>
      <c r="D23" s="24">
        <f>(D15-(D17+D16+D18))</f>
        <v>-73</v>
      </c>
      <c r="E23" s="24">
        <f t="shared" ref="E23:L23" si="0">(E15-(E17+E16+E18))</f>
        <v>-197</v>
      </c>
      <c r="F23" s="24">
        <f t="shared" si="0"/>
        <v>-276</v>
      </c>
      <c r="G23" s="24">
        <f t="shared" si="0"/>
        <v>55</v>
      </c>
      <c r="H23" s="25"/>
      <c r="I23" s="26">
        <f t="shared" si="0"/>
        <v>6</v>
      </c>
      <c r="J23" s="24">
        <f t="shared" si="0"/>
        <v>-152</v>
      </c>
      <c r="K23" s="24">
        <f t="shared" si="0"/>
        <v>-128</v>
      </c>
      <c r="L23" s="24">
        <f t="shared" si="0"/>
        <v>48</v>
      </c>
      <c r="M23" s="24"/>
      <c r="N23" s="26">
        <f>(N15-(N17+N16+N18))</f>
        <v>-113</v>
      </c>
      <c r="O23" s="24">
        <f>(O15-(O17+O16+O18))</f>
        <v>-200</v>
      </c>
      <c r="P23" s="24">
        <f>(P15-(P17+P16+P18))</f>
        <v>-18</v>
      </c>
      <c r="Q23" s="24">
        <f>(Q15-(Q17+Q16+Q18))</f>
        <v>41</v>
      </c>
      <c r="R23" s="24"/>
      <c r="S23" s="26">
        <f>(S15-(S17+S16+S18))</f>
        <v>-82</v>
      </c>
      <c r="T23" s="26">
        <f>(T15-(T17+T16+T18+T20))</f>
        <v>-217</v>
      </c>
      <c r="U23" s="26">
        <f>(U15-(U17+U16+U18+U20))</f>
        <v>322</v>
      </c>
      <c r="V23" s="26">
        <f>(V15-(V17+V16+V18+V20))</f>
        <v>-215</v>
      </c>
      <c r="W23" s="26"/>
      <c r="X23" s="26">
        <f>(X15-(X17+X16+X18))</f>
        <v>-28</v>
      </c>
      <c r="Y23" s="26">
        <f>(Y15-(Y17+Y16+Y18+Y20))</f>
        <v>-249</v>
      </c>
      <c r="Z23" s="26">
        <f>(Z15-(Z17+Z16+Z18+Z20))</f>
        <v>-348</v>
      </c>
      <c r="AA23" s="26">
        <f>(AA15-(AA17+AA16+AA18+AA20))</f>
        <v>61</v>
      </c>
      <c r="AB23" s="26"/>
      <c r="AC23" s="26">
        <f>(AC15-(AC17+AC16+AC18))</f>
        <v>-126</v>
      </c>
      <c r="AD23" s="26">
        <f>(AD15-(AD17+AD16+AD18))</f>
        <v>-374</v>
      </c>
      <c r="AE23" s="26">
        <f>(AE15-(AE17+AE16+AE18))</f>
        <v>-143</v>
      </c>
      <c r="AF23" s="26">
        <f>(AF15-(AF17+AF16+AF18))</f>
        <v>960</v>
      </c>
      <c r="AG23" s="26"/>
      <c r="AH23" s="26">
        <f>(AH15-(AH17+AH16+AH18))</f>
        <v>-4</v>
      </c>
      <c r="AI23" s="26">
        <f>(AI15-(AI17+AI16+AI18+AI19))</f>
        <v>-42</v>
      </c>
      <c r="AJ23" s="26">
        <f>(AJ15-(AJ17+AJ16+AJ18))</f>
        <v>-8</v>
      </c>
      <c r="AK23" s="26">
        <f>(AK15-(AK17+AK16+AK18))</f>
        <v>293</v>
      </c>
      <c r="AL23" s="26"/>
      <c r="AM23" s="26">
        <f>(AM15-(AM17+AM16+AM18))</f>
        <v>580</v>
      </c>
      <c r="AN23" s="26">
        <f>(AN15-(AN17+AN16+AN18+AN19))</f>
        <v>-568</v>
      </c>
      <c r="AO23" s="26">
        <f>(AO15-(AO17+AO16+AO18+AO19))</f>
        <v>-168</v>
      </c>
      <c r="AP23" s="192">
        <f>(AP15-(AP17+AP16+AP18+AP19))</f>
        <v>-414</v>
      </c>
      <c r="AQ23" s="26"/>
      <c r="AR23" s="26">
        <f>(AR15-(AR17+AR16+AR18))</f>
        <v>-105</v>
      </c>
      <c r="AS23" s="26">
        <f>(AS15-(AS17+AS16+AS18+AS19))</f>
        <v>-145</v>
      </c>
      <c r="AT23" s="26">
        <f>(AT15-(AT17+AT16+AT18+AT19))</f>
        <v>-123</v>
      </c>
      <c r="AU23" s="26">
        <f>(AU15-(AU17+AU16+AU18+AU19))</f>
        <v>221</v>
      </c>
      <c r="AV23" s="26"/>
      <c r="AW23" s="26">
        <f>(AW15-(AW17+AW16+AW18))</f>
        <v>-53</v>
      </c>
      <c r="AX23" s="26">
        <f>(AX15-(AX17+AX16+AX18+AX19))</f>
        <v>180</v>
      </c>
      <c r="AY23" s="192">
        <f>(AY15-(AY17+AY16+AY18+AY19))</f>
        <v>89</v>
      </c>
      <c r="AZ23" s="300"/>
      <c r="BA23" s="26"/>
      <c r="BB23" s="229">
        <f t="shared" ref="BB23:BD23" si="1">(BB15-(BB17+BB16+BB18+BB19+BB20+BB21+BB22))</f>
        <v>-232</v>
      </c>
      <c r="BC23" s="229">
        <f t="shared" si="1"/>
        <v>22</v>
      </c>
      <c r="BD23" s="229">
        <f t="shared" si="1"/>
        <v>-327</v>
      </c>
      <c r="BE23" s="229">
        <f>(BE15-(BE17+BE16+BE18+BE19+BE20+BE21+BE22))</f>
        <v>-6337</v>
      </c>
      <c r="BF23" s="26"/>
      <c r="BG23" s="229">
        <f t="shared" ref="BG23:BH23" si="2">(BG15-(BG17+BG16+BG18+BG19+BG20+BG21+BG22))</f>
        <v>173</v>
      </c>
      <c r="BH23" s="229">
        <f t="shared" si="2"/>
        <v>240</v>
      </c>
      <c r="BI23" s="229">
        <f t="shared" ref="BI23:BJ23" si="3">(BI15-(BI17+BI16+BI18+BI19+BI20+BI21+BI22))</f>
        <v>-402</v>
      </c>
      <c r="BJ23" s="229">
        <f t="shared" si="3"/>
        <v>1176</v>
      </c>
    </row>
    <row r="24" spans="2:62" x14ac:dyDescent="0.2">
      <c r="B24" s="117" t="s">
        <v>55</v>
      </c>
      <c r="C24" s="117" t="s">
        <v>54</v>
      </c>
      <c r="D24" s="74">
        <f>SUM(D10:D15)</f>
        <v>3408</v>
      </c>
      <c r="E24" s="74">
        <f>SUM(E10:E15)</f>
        <v>6003</v>
      </c>
      <c r="F24" s="74">
        <f>SUM(F10:F15)</f>
        <v>5285</v>
      </c>
      <c r="G24" s="74">
        <f>SUM(G10:G15)</f>
        <v>3724</v>
      </c>
      <c r="H24" s="74"/>
      <c r="I24" s="74">
        <f>SUM(I10:I15)</f>
        <v>4305</v>
      </c>
      <c r="J24" s="74">
        <f>SUM(J10:J15)</f>
        <v>5432</v>
      </c>
      <c r="K24" s="74">
        <f>SUM(K10:K15)</f>
        <v>2050</v>
      </c>
      <c r="L24" s="74">
        <f>SUM(L10:L15)</f>
        <v>1989</v>
      </c>
      <c r="M24" s="74"/>
      <c r="N24" s="74">
        <f>SUM(N10:N15)</f>
        <v>4805</v>
      </c>
      <c r="O24" s="74">
        <f>SUM(O10:O15)</f>
        <v>1133</v>
      </c>
      <c r="P24" s="74">
        <f>SUM(P10:P15)</f>
        <v>5078</v>
      </c>
      <c r="Q24" s="74">
        <f>SUM(Q10:Q15)</f>
        <v>9785</v>
      </c>
      <c r="R24" s="74"/>
      <c r="S24" s="74">
        <f>SUM(S10:S15)</f>
        <v>10943</v>
      </c>
      <c r="T24" s="74">
        <f>SUM(T10:T15)</f>
        <v>4940</v>
      </c>
      <c r="U24" s="74">
        <f>SUM(U10:U15)</f>
        <v>12078</v>
      </c>
      <c r="V24" s="74">
        <f>SUM(V10:V15)</f>
        <v>10077</v>
      </c>
      <c r="W24" s="74"/>
      <c r="X24" s="74">
        <f>SUM(X10:X15)</f>
        <v>7463</v>
      </c>
      <c r="Y24" s="74">
        <f>SUM(Y10:Y15)</f>
        <v>5650</v>
      </c>
      <c r="Z24" s="74">
        <f>SUM(Z10:Z15)</f>
        <v>3663</v>
      </c>
      <c r="AA24" s="74">
        <f>SUM(AA10:AA15)</f>
        <v>4122</v>
      </c>
      <c r="AB24" s="74"/>
      <c r="AC24" s="74">
        <f>SUM(AC10:AC15)</f>
        <v>5080</v>
      </c>
      <c r="AD24" s="74">
        <f>SUM(AD10:AD15)</f>
        <v>5403</v>
      </c>
      <c r="AE24" s="74">
        <f>SUM(AE10:AE15)</f>
        <v>4332</v>
      </c>
      <c r="AF24" s="74">
        <f>SUM(AF10:AF15)</f>
        <v>6362</v>
      </c>
      <c r="AG24" s="74"/>
      <c r="AH24" s="74">
        <f>SUM(AH10:AH15)</f>
        <v>5468</v>
      </c>
      <c r="AI24" s="74">
        <f>SUM(AI10:AI15)</f>
        <v>4544</v>
      </c>
      <c r="AJ24" s="74">
        <f>SUM(AJ10:AJ15)</f>
        <v>8565</v>
      </c>
      <c r="AK24" s="74">
        <f>SUM(AK10:AK15)</f>
        <v>8862</v>
      </c>
      <c r="AL24" s="74"/>
      <c r="AM24" s="74">
        <f>SUM(AM10:AM15)</f>
        <v>6681</v>
      </c>
      <c r="AN24" s="74">
        <f>SUM(AN10:AN15)</f>
        <v>8341</v>
      </c>
      <c r="AO24" s="74">
        <f>SUM(AO10:AO15)</f>
        <v>6059</v>
      </c>
      <c r="AP24" s="193">
        <f>SUM(AP10:AP15)</f>
        <v>2320</v>
      </c>
      <c r="AQ24" s="74"/>
      <c r="AR24" s="74">
        <f>SUM(AR10:AR15)</f>
        <v>5710</v>
      </c>
      <c r="AS24" s="74">
        <f>SUM(AS10:AS15)</f>
        <v>4722</v>
      </c>
      <c r="AT24" s="74">
        <f>SUM(AT10:AT15)</f>
        <v>9027</v>
      </c>
      <c r="AU24" s="74">
        <f>SUM(AU10:AU15)</f>
        <v>6570</v>
      </c>
      <c r="AV24" s="74"/>
      <c r="AW24" s="74">
        <f>SUM(AW10:AW15)</f>
        <v>12720</v>
      </c>
      <c r="AX24" s="74">
        <f>SUM(AX10:AX15)</f>
        <v>20724</v>
      </c>
      <c r="AY24" s="193">
        <f>SUM(AY10:AY15)</f>
        <v>26068</v>
      </c>
      <c r="AZ24" s="308"/>
      <c r="BA24" s="74"/>
      <c r="BB24" s="74">
        <f>SUM(BB10:BB15)</f>
        <v>49986</v>
      </c>
      <c r="BC24" s="74">
        <f>SUM(BC10:BC15)</f>
        <v>13849</v>
      </c>
      <c r="BD24" s="74">
        <f>SUM(BD10:BD15)</f>
        <v>22081</v>
      </c>
      <c r="BE24" s="74">
        <f>SUM(BE10:BE15)</f>
        <v>34346</v>
      </c>
      <c r="BF24" s="74"/>
      <c r="BG24" s="74">
        <f>SUM(BG10:BG15)</f>
        <v>25557</v>
      </c>
      <c r="BH24" s="74">
        <f>SUM(BH10:BH15)</f>
        <v>18285</v>
      </c>
      <c r="BI24" s="74">
        <f>SUM(BI10:BI15)</f>
        <v>22840</v>
      </c>
      <c r="BJ24" s="74">
        <f>SUM(BJ10:BJ15)</f>
        <v>6435</v>
      </c>
    </row>
    <row r="25" spans="2:62" x14ac:dyDescent="0.2">
      <c r="B25" s="53" t="s">
        <v>50</v>
      </c>
      <c r="C25" s="53" t="s">
        <v>82</v>
      </c>
      <c r="D25" s="90">
        <f>Cumulative!D25</f>
        <v>262</v>
      </c>
      <c r="E25" s="20">
        <f>Cumulative!E25-Cumulative!D25</f>
        <v>-20</v>
      </c>
      <c r="F25" s="21">
        <f>Cumulative!F25-Cumulative!E25</f>
        <v>18</v>
      </c>
      <c r="G25" s="21">
        <f>Cumulative!G25-Cumulative!F25</f>
        <v>49</v>
      </c>
      <c r="H25" s="21"/>
      <c r="I25" s="22">
        <f>Cumulative!I25</f>
        <v>17</v>
      </c>
      <c r="J25" s="20">
        <f>Cumulative!J25-Cumulative!I25</f>
        <v>23</v>
      </c>
      <c r="K25" s="20">
        <f>Cumulative!K25-Cumulative!J25</f>
        <v>439</v>
      </c>
      <c r="L25" s="20">
        <f>Cumulative!L25-Cumulative!K25</f>
        <v>4913</v>
      </c>
      <c r="M25" s="20"/>
      <c r="N25" s="22">
        <f>Cumulative!N25</f>
        <v>670</v>
      </c>
      <c r="O25" s="20">
        <f>Cumulative!O25-Cumulative!N25</f>
        <v>2485</v>
      </c>
      <c r="P25" s="20">
        <f>Cumulative!P25-Cumulative!O25</f>
        <v>4943</v>
      </c>
      <c r="Q25" s="20">
        <f>Cumulative!Q25-Cumulative!P25</f>
        <v>-10</v>
      </c>
      <c r="R25" s="20"/>
      <c r="S25" s="22">
        <f>Cumulative!S25</f>
        <v>-23</v>
      </c>
      <c r="T25" s="22">
        <f>Cumulative!T25-Cumulative!S25</f>
        <v>-97</v>
      </c>
      <c r="U25" s="22">
        <v>38</v>
      </c>
      <c r="V25" s="22">
        <f>Cumulative!V25-Cumulative!U25</f>
        <v>51</v>
      </c>
      <c r="W25" s="22"/>
      <c r="X25" s="22">
        <f>Cumulative!X25</f>
        <v>5461</v>
      </c>
      <c r="Y25" s="22">
        <f>Cumulative!Y25-Cumulative!X25</f>
        <v>-70</v>
      </c>
      <c r="Z25" s="22">
        <v>15</v>
      </c>
      <c r="AA25" s="22">
        <f>Cumulative!AA25-Cumulative!Z25</f>
        <v>-17</v>
      </c>
      <c r="AB25" s="22"/>
      <c r="AC25" s="22">
        <f>Cumulative!AC25</f>
        <v>2</v>
      </c>
      <c r="AD25" s="22">
        <f>Cumulative!AD25-Cumulative!AC25</f>
        <v>4</v>
      </c>
      <c r="AE25" s="22">
        <f>Cumulative!AE25-Cumulative!AD25</f>
        <v>2</v>
      </c>
      <c r="AF25" s="22">
        <f>Cumulative!AF25-Cumulative!AE25</f>
        <v>-15</v>
      </c>
      <c r="AG25" s="22"/>
      <c r="AH25" s="22">
        <f>Cumulative!AH25</f>
        <v>-10</v>
      </c>
      <c r="AI25" s="22">
        <f>Cumulative!AI25-Cumulative!AH25</f>
        <v>-10</v>
      </c>
      <c r="AJ25" s="22">
        <f>Cumulative!AJ25-Cumulative!AI25</f>
        <v>-4</v>
      </c>
      <c r="AK25" s="22">
        <f>Cumulative!AK25-Cumulative!AJ25</f>
        <v>24</v>
      </c>
      <c r="AL25" s="22"/>
      <c r="AM25" s="22">
        <f>Cumulative!AM25</f>
        <v>0</v>
      </c>
      <c r="AN25" s="22">
        <f>Cumulative!AN25-Cumulative!AM25</f>
        <v>0</v>
      </c>
      <c r="AO25" s="22">
        <f>Cumulative!AO25-Cumulative!AN25</f>
        <v>0</v>
      </c>
      <c r="AP25" s="136">
        <f>Cumulative!AP25-Cumulative!AO25</f>
        <v>0</v>
      </c>
      <c r="AQ25" s="22"/>
      <c r="AR25" s="22">
        <f>Cumulative!AR25</f>
        <v>0</v>
      </c>
      <c r="AS25" s="22">
        <f>Cumulative!AS25-Cumulative!AR25</f>
        <v>0</v>
      </c>
      <c r="AT25" s="22">
        <f>Cumulative!AT25-Cumulative!AS25</f>
        <v>0</v>
      </c>
      <c r="AU25" s="22">
        <f>Cumulative!AU25-Cumulative!AT25</f>
        <v>0</v>
      </c>
      <c r="AV25" s="22"/>
      <c r="AW25" s="22">
        <f>Cumulative!AW25</f>
        <v>0</v>
      </c>
      <c r="AX25" s="22">
        <f>Cumulative!AX25-Cumulative!AW25</f>
        <v>0</v>
      </c>
      <c r="AY25" s="136">
        <f>Cumulative!AY25-Cumulative!AX25</f>
        <v>0</v>
      </c>
      <c r="AZ25" s="299"/>
      <c r="BA25" s="22"/>
      <c r="BB25" s="22">
        <f>Cumulative!BB25</f>
        <v>0</v>
      </c>
      <c r="BC25" s="22">
        <f>Cumulative!BC25-Cumulative!BB25</f>
        <v>0</v>
      </c>
      <c r="BD25" s="22">
        <f>Cumulative!BD25-Cumulative!BC25</f>
        <v>0</v>
      </c>
      <c r="BE25" s="22">
        <f>Cumulative!BE25-Cumulative!BD25</f>
        <v>0</v>
      </c>
      <c r="BF25" s="22"/>
      <c r="BG25" s="22">
        <f>Cumulative!BG25</f>
        <v>0</v>
      </c>
      <c r="BH25" s="22">
        <f>Cumulative!BH25-Cumulative!BG25</f>
        <v>0</v>
      </c>
      <c r="BI25" s="22">
        <f>Cumulative!BI25-Cumulative!BH25</f>
        <v>0</v>
      </c>
      <c r="BJ25" s="22">
        <f>Cumulative!BJ25-Cumulative!BI25</f>
        <v>0</v>
      </c>
    </row>
    <row r="26" spans="2:62" x14ac:dyDescent="0.2">
      <c r="B26" s="53" t="s">
        <v>89</v>
      </c>
      <c r="C26" s="53" t="s">
        <v>90</v>
      </c>
      <c r="D26" s="22">
        <f>Cumulative!D26</f>
        <v>2774</v>
      </c>
      <c r="E26" s="20">
        <f>Cumulative!E26-Cumulative!D26</f>
        <v>-3107</v>
      </c>
      <c r="F26" s="20">
        <f>Cumulative!F26-Cumulative!E26</f>
        <v>1500</v>
      </c>
      <c r="G26" s="20">
        <f>Cumulative!G26-Cumulative!F26</f>
        <v>393</v>
      </c>
      <c r="H26" s="21"/>
      <c r="I26" s="22">
        <f>Cumulative!I26</f>
        <v>-984</v>
      </c>
      <c r="J26" s="20">
        <f>Cumulative!J26-Cumulative!I26</f>
        <v>-1912</v>
      </c>
      <c r="K26" s="20">
        <f>Cumulative!K26-Cumulative!J26</f>
        <v>1081</v>
      </c>
      <c r="L26" s="20">
        <f>Cumulative!L26-Cumulative!K26</f>
        <v>-622</v>
      </c>
      <c r="M26" s="20"/>
      <c r="N26" s="22">
        <f>Cumulative!N26</f>
        <v>-3832</v>
      </c>
      <c r="O26" s="20">
        <f>Cumulative!O26-Cumulative!N26</f>
        <v>3307</v>
      </c>
      <c r="P26" s="20">
        <f>Cumulative!P26-Cumulative!O26</f>
        <v>-6118</v>
      </c>
      <c r="Q26" s="20">
        <f>Cumulative!Q26-Cumulative!P26</f>
        <v>-15357</v>
      </c>
      <c r="R26" s="20"/>
      <c r="S26" s="22">
        <f>Cumulative!S26</f>
        <v>-1820</v>
      </c>
      <c r="T26" s="22">
        <f>Cumulative!T26-Cumulative!S26</f>
        <v>3298</v>
      </c>
      <c r="U26" s="22">
        <v>-7988</v>
      </c>
      <c r="V26" s="22">
        <f>Cumulative!V26-Cumulative!U26</f>
        <v>-4317</v>
      </c>
      <c r="W26" s="22"/>
      <c r="X26" s="22">
        <f>Cumulative!X26</f>
        <v>3387</v>
      </c>
      <c r="Y26" s="22">
        <f>Cumulative!Y26-Cumulative!X26</f>
        <v>1335</v>
      </c>
      <c r="Z26" s="22">
        <v>862</v>
      </c>
      <c r="AA26" s="22">
        <f>Cumulative!AA26-Cumulative!Z26</f>
        <v>2803</v>
      </c>
      <c r="AB26" s="22"/>
      <c r="AC26" s="22">
        <f>Cumulative!AC26</f>
        <v>2613</v>
      </c>
      <c r="AD26" s="22">
        <f>Cumulative!AD26-Cumulative!AC26</f>
        <v>-2498</v>
      </c>
      <c r="AE26" s="22">
        <f>Cumulative!AE26-Cumulative!AD26</f>
        <v>294</v>
      </c>
      <c r="AF26" s="22">
        <f>Cumulative!AF26-Cumulative!AE26</f>
        <v>-51</v>
      </c>
      <c r="AG26" s="22"/>
      <c r="AH26" s="22">
        <f>Cumulative!AH26</f>
        <v>272</v>
      </c>
      <c r="AI26" s="22">
        <f>Cumulative!AI26-Cumulative!AH26</f>
        <v>-3367</v>
      </c>
      <c r="AJ26" s="22">
        <f>Cumulative!AJ26-Cumulative!AI26</f>
        <v>-2797</v>
      </c>
      <c r="AK26" s="22">
        <f>Cumulative!AK26-Cumulative!AJ26</f>
        <v>-2530</v>
      </c>
      <c r="AL26" s="22"/>
      <c r="AM26" s="22">
        <f>Cumulative!AM26</f>
        <v>5051</v>
      </c>
      <c r="AN26" s="22">
        <v>1689</v>
      </c>
      <c r="AO26" s="22">
        <f>Cumulative!AO26-Cumulative!AN26</f>
        <v>-433</v>
      </c>
      <c r="AP26" s="136">
        <f>Cumulative!AP26-Cumulative!AO26</f>
        <v>929</v>
      </c>
      <c r="AQ26" s="22"/>
      <c r="AR26" s="22">
        <f>Cumulative!AR26</f>
        <v>-14194</v>
      </c>
      <c r="AS26" s="22">
        <v>6818</v>
      </c>
      <c r="AT26" s="22">
        <f>Cumulative!AT26-Cumulative!AS26</f>
        <v>-11922</v>
      </c>
      <c r="AU26" s="22">
        <f>Cumulative!AU26-Cumulative!AT26</f>
        <v>6477</v>
      </c>
      <c r="AV26" s="22"/>
      <c r="AW26" s="22">
        <f>Cumulative!AW26</f>
        <v>-481</v>
      </c>
      <c r="AX26" s="136">
        <f>Cumulative!AX26-Cumulative!AW26</f>
        <v>2946</v>
      </c>
      <c r="AY26" s="136">
        <f>Cumulative!AY26-Cumulative!AX26</f>
        <v>-112</v>
      </c>
      <c r="AZ26" s="299"/>
      <c r="BA26" s="22"/>
      <c r="BB26" s="22">
        <f>Cumulative!BB26</f>
        <v>-4916</v>
      </c>
      <c r="BC26" s="136">
        <f>Cumulative!BC26-Cumulative!BB26</f>
        <v>31687</v>
      </c>
      <c r="BD26" s="136">
        <f>Cumulative!BD26-Cumulative!BC26</f>
        <v>-7196</v>
      </c>
      <c r="BE26" s="136">
        <f>Cumulative!BE26-Cumulative!BD26</f>
        <v>-12846</v>
      </c>
      <c r="BF26" s="22"/>
      <c r="BG26" s="22">
        <f>Cumulative!BG26</f>
        <v>-1037</v>
      </c>
      <c r="BH26" s="136">
        <f>Cumulative!BH26-Cumulative!BG26</f>
        <v>-13379</v>
      </c>
      <c r="BI26" s="136">
        <f>Cumulative!BI26-Cumulative!BH26</f>
        <v>-9986</v>
      </c>
      <c r="BJ26" s="136">
        <f>Cumulative!BJ26-Cumulative!BI26</f>
        <v>9345</v>
      </c>
    </row>
    <row r="27" spans="2:62" s="8" customFormat="1" outlineLevel="1" x14ac:dyDescent="0.2">
      <c r="B27" s="219" t="s">
        <v>52</v>
      </c>
      <c r="C27" s="219" t="s">
        <v>31</v>
      </c>
      <c r="D27" s="26">
        <f>Cumulative!D27</f>
        <v>3286</v>
      </c>
      <c r="E27" s="24">
        <f>Cumulative!E27-Cumulative!D27</f>
        <v>1806</v>
      </c>
      <c r="F27" s="24">
        <f>Cumulative!F27-Cumulative!E27</f>
        <v>1461</v>
      </c>
      <c r="G27" s="24">
        <f>Cumulative!G27-Cumulative!F27</f>
        <v>1739</v>
      </c>
      <c r="H27" s="25"/>
      <c r="I27" s="26">
        <f>Cumulative!I27</f>
        <v>594</v>
      </c>
      <c r="J27" s="24">
        <f>Cumulative!J27-Cumulative!I27</f>
        <v>236</v>
      </c>
      <c r="K27" s="24">
        <f>Cumulative!K27-Cumulative!J27</f>
        <v>1520</v>
      </c>
      <c r="L27" s="24">
        <f>Cumulative!L27-Cumulative!K27</f>
        <v>1416</v>
      </c>
      <c r="M27" s="24"/>
      <c r="N27" s="26">
        <f>Cumulative!N27</f>
        <v>540</v>
      </c>
      <c r="O27" s="24">
        <f>Cumulative!O27-Cumulative!N27</f>
        <v>3364</v>
      </c>
      <c r="P27" s="24">
        <f>Cumulative!P27-Cumulative!O27</f>
        <v>2078</v>
      </c>
      <c r="Q27" s="24">
        <f>Cumulative!Q27-Cumulative!P27</f>
        <v>6840</v>
      </c>
      <c r="R27" s="24"/>
      <c r="S27" s="26">
        <f>Cumulative!S27</f>
        <v>13974</v>
      </c>
      <c r="T27" s="26">
        <f>Cumulative!T27-Cumulative!S27</f>
        <v>8151</v>
      </c>
      <c r="U27" s="26">
        <v>9489</v>
      </c>
      <c r="V27" s="26">
        <f>Cumulative!V27-Cumulative!U27</f>
        <v>6111</v>
      </c>
      <c r="W27" s="26"/>
      <c r="X27" s="26">
        <f>Cumulative!X27</f>
        <v>5491</v>
      </c>
      <c r="Y27" s="26">
        <f>Cumulative!Y27-Cumulative!X27</f>
        <v>5106</v>
      </c>
      <c r="Z27" s="26">
        <v>3633</v>
      </c>
      <c r="AA27" s="26">
        <f>Cumulative!AA27-Cumulative!Z27</f>
        <v>4685</v>
      </c>
      <c r="AB27" s="26"/>
      <c r="AC27" s="26">
        <f>Cumulative!AC27</f>
        <v>2737</v>
      </c>
      <c r="AD27" s="26">
        <f>Cumulative!AD27-Cumulative!AC27</f>
        <v>766</v>
      </c>
      <c r="AE27" s="26">
        <f>Cumulative!AE27-Cumulative!AD27</f>
        <v>1324</v>
      </c>
      <c r="AF27" s="26">
        <f>Cumulative!AF27-Cumulative!AE27</f>
        <v>-3971</v>
      </c>
      <c r="AG27" s="26"/>
      <c r="AH27" s="26">
        <f>Cumulative!AH27</f>
        <v>525</v>
      </c>
      <c r="AI27" s="26"/>
      <c r="AJ27" s="26"/>
      <c r="AK27" s="26"/>
      <c r="AL27" s="26"/>
      <c r="AM27" s="26">
        <f>Cumulative!AM27</f>
        <v>5210</v>
      </c>
      <c r="AN27" s="26">
        <f>IF((Cumulative!AN27+Cumulative!AN28)&gt;=(Cumulative!AM27+Cumulative!AM28),(Cumulative!AN27+Cumulative!AN28)-(Cumulative!AM27+Cumulative!AM28),0)</f>
        <v>1526</v>
      </c>
      <c r="AO27" s="26"/>
      <c r="AP27" s="192">
        <f>IF((Cumulative!AP27+Cumulative!AP28)&gt;=(Cumulative!AO27+Cumulative!AO28),(Cumulative!AP27+Cumulative!AP28)-(Cumulative!AO27+Cumulative!AO28),0)</f>
        <v>1663</v>
      </c>
      <c r="AQ27" s="26"/>
      <c r="AR27" s="26"/>
      <c r="AS27" s="26">
        <f>IF((Cumulative!AS27+Cumulative!AS28)&gt;=(Cumulative!AR27+Cumulative!AR28),(Cumulative!AS27+Cumulative!AS28)-(Cumulative!AR27+Cumulative!AR28),0)</f>
        <v>6770</v>
      </c>
      <c r="AT27" s="26"/>
      <c r="AU27" s="26">
        <f>IF((Cumulative!AU27+Cumulative!AU28)&gt;=(Cumulative!AT27+Cumulative!AT28),(Cumulative!AU27+Cumulative!AU28)-(Cumulative!AT27+Cumulative!AT28),0)</f>
        <v>6398</v>
      </c>
      <c r="AV27" s="26"/>
      <c r="AW27" s="26"/>
      <c r="AX27" s="26">
        <f>IF((Cumulative!AX27+Cumulative!AX28)&gt;=(Cumulative!AW27+Cumulative!AW28),(Cumulative!AX27+Cumulative!AX28)-(Cumulative!AW27+Cumulative!AW28),0)</f>
        <v>3035</v>
      </c>
      <c r="AY27" s="192"/>
      <c r="AZ27" s="300"/>
      <c r="BA27" s="26"/>
      <c r="BB27" s="26"/>
      <c r="BC27" s="26">
        <f>IF((Cumulative!BC27+Cumulative!BC28)&gt;=(Cumulative!BB27+Cumulative!BB28),(Cumulative!BC27+Cumulative!BC28)-(Cumulative!BB27+Cumulative!BB28),0)</f>
        <v>31732</v>
      </c>
      <c r="BD27" s="26"/>
      <c r="BE27" s="26"/>
      <c r="BF27" s="26"/>
      <c r="BG27" s="26"/>
      <c r="BH27" s="26"/>
      <c r="BI27" s="26"/>
      <c r="BJ27" s="26"/>
    </row>
    <row r="28" spans="2:62" s="8" customFormat="1" outlineLevel="1" x14ac:dyDescent="0.2">
      <c r="B28" s="219" t="s">
        <v>53</v>
      </c>
      <c r="C28" s="219" t="s">
        <v>32</v>
      </c>
      <c r="D28" s="115">
        <f>Cumulative!D28</f>
        <v>-501</v>
      </c>
      <c r="E28" s="24">
        <f>Cumulative!E28-Cumulative!D28</f>
        <v>-5236</v>
      </c>
      <c r="F28" s="24">
        <f>Cumulative!F28-Cumulative!E28</f>
        <v>-157</v>
      </c>
      <c r="G28" s="24">
        <f>Cumulative!G28-Cumulative!F28</f>
        <v>-1176</v>
      </c>
      <c r="H28" s="25"/>
      <c r="I28" s="26">
        <f>Cumulative!I28</f>
        <v>-1655</v>
      </c>
      <c r="J28" s="24">
        <f>Cumulative!J28-Cumulative!I28</f>
        <v>-2572</v>
      </c>
      <c r="K28" s="24">
        <f>Cumulative!K28-Cumulative!J28</f>
        <v>-792</v>
      </c>
      <c r="L28" s="24">
        <f>Cumulative!L28-Cumulative!K28</f>
        <v>-1677</v>
      </c>
      <c r="M28" s="24"/>
      <c r="N28" s="26">
        <f>Cumulative!N28</f>
        <v>-4333</v>
      </c>
      <c r="O28" s="24">
        <f>Cumulative!O28-Cumulative!N28</f>
        <v>-63</v>
      </c>
      <c r="P28" s="24">
        <f>Cumulative!P28-Cumulative!O28</f>
        <v>-8491</v>
      </c>
      <c r="Q28" s="24">
        <f>Cumulative!Q28-Cumulative!P28</f>
        <v>-22259</v>
      </c>
      <c r="R28" s="24"/>
      <c r="S28" s="26">
        <f>Cumulative!S28</f>
        <v>-16002</v>
      </c>
      <c r="T28" s="26">
        <f>Cumulative!T28-Cumulative!S28</f>
        <v>-4966</v>
      </c>
      <c r="U28" s="26">
        <v>-17564</v>
      </c>
      <c r="V28" s="26">
        <f>Cumulative!V28-Cumulative!U28</f>
        <v>-10420</v>
      </c>
      <c r="W28" s="26"/>
      <c r="X28" s="26">
        <f>Cumulative!X28</f>
        <v>-1954</v>
      </c>
      <c r="Y28" s="26">
        <f>Cumulative!Y28-Cumulative!X28</f>
        <v>-4052</v>
      </c>
      <c r="Z28" s="26">
        <v>-2966</v>
      </c>
      <c r="AA28" s="26">
        <f>Cumulative!AA28-Cumulative!Z28</f>
        <v>-2094</v>
      </c>
      <c r="AB28" s="26"/>
      <c r="AC28" s="26">
        <f>Cumulative!AC28</f>
        <v>-217</v>
      </c>
      <c r="AD28" s="26">
        <f>Cumulative!AD28-Cumulative!AC28</f>
        <v>-3173</v>
      </c>
      <c r="AE28" s="26">
        <f>Cumulative!AE28-Cumulative!AD28</f>
        <v>-883</v>
      </c>
      <c r="AF28" s="26">
        <f>Cumulative!AF28-Cumulative!AE28</f>
        <v>4273</v>
      </c>
      <c r="AG28" s="26"/>
      <c r="AH28" s="26"/>
      <c r="AI28" s="26">
        <f>IF((Cumulative!AI27+Cumulative!AI28)&gt;=(Cumulative!AH27+Cumulative!AH28),0,(Cumulative!AI27+Cumulative!AI28)-(Cumulative!AH27+Cumulative!AH28))</f>
        <v>-3344</v>
      </c>
      <c r="AJ28" s="26">
        <f>IF((Cumulative!AJ27+Cumulative!AJ28)&gt;=(Cumulative!AI27+Cumulative!AI28),0,(Cumulative!AJ27+Cumulative!AJ28)-(Cumulative!AI27+Cumulative!AI28))</f>
        <v>-3210</v>
      </c>
      <c r="AK28" s="26">
        <f>Cumulative!AK28-Cumulative!AJ28</f>
        <v>-2364</v>
      </c>
      <c r="AL28" s="26"/>
      <c r="AM28" s="26"/>
      <c r="AN28" s="26"/>
      <c r="AO28" s="26">
        <f>IF((Cumulative!AO27+Cumulative!AO28)&gt;=(Cumulative!AN27+Cumulative!AN28),0,(Cumulative!AO27+Cumulative!AO28)-(Cumulative!AN27+Cumulative!AN28))</f>
        <v>-587</v>
      </c>
      <c r="AP28" s="192"/>
      <c r="AQ28" s="26"/>
      <c r="AR28" s="26">
        <f>Cumulative!AR28</f>
        <v>-14262</v>
      </c>
      <c r="AS28" s="26"/>
      <c r="AT28" s="26">
        <f>IF((Cumulative!AT27+Cumulative!AT28)&gt;=(Cumulative!AS27+Cumulative!AS28),0,(Cumulative!AT27+Cumulative!AT28)-(Cumulative!AS27+Cumulative!AS28))</f>
        <v>-11825</v>
      </c>
      <c r="AU28" s="26"/>
      <c r="AV28" s="26"/>
      <c r="AW28" s="26">
        <f>Cumulative!AW28</f>
        <v>-456</v>
      </c>
      <c r="AX28" s="26"/>
      <c r="AY28" s="192">
        <f>IF((Cumulative!AY27+Cumulative!AY28)&gt;=(Cumulative!AX27+Cumulative!AX28),0,(Cumulative!AY27+Cumulative!AY28)-(Cumulative!AX27+Cumulative!AX28))</f>
        <v>-43</v>
      </c>
      <c r="AZ28" s="300"/>
      <c r="BA28" s="26"/>
      <c r="BB28" s="26">
        <f>Cumulative!BB28</f>
        <v>-6131</v>
      </c>
      <c r="BC28" s="26"/>
      <c r="BD28" s="26">
        <f>IF((Cumulative!BD27+Cumulative!BD28)&gt;=(Cumulative!BC27+Cumulative!BC28),0,(Cumulative!BD27+Cumulative!BD28)-(Cumulative!BC27+Cumulative!BC28))</f>
        <v>-6930</v>
      </c>
      <c r="BE28" s="26">
        <f>IF((Cumulative!BE27+Cumulative!BE28)&gt;=(Cumulative!BD27+Cumulative!BD28),0,(Cumulative!BE27+Cumulative!BE28)-(Cumulative!BD27+Cumulative!BD28))</f>
        <v>-13382</v>
      </c>
      <c r="BF28" s="26"/>
      <c r="BG28" s="26">
        <f>Cumulative!BG28</f>
        <v>-1076</v>
      </c>
      <c r="BH28" s="192">
        <f>IF((Cumulative!BH27+Cumulative!BH28)&gt;=(Cumulative!BG27+Cumulative!BG28),0,(Cumulative!BH27+Cumulative!BH28)-(Cumulative!BG27+Cumulative!BG28))</f>
        <v>-13335</v>
      </c>
      <c r="BI28" s="192">
        <f>IF((Cumulative!BI27+Cumulative!BI28)&gt;=(Cumulative!BH27+Cumulative!BH28),0,(Cumulative!BI27+Cumulative!BI28)-(Cumulative!BH27+Cumulative!BH28))</f>
        <v>-10448</v>
      </c>
      <c r="BJ28" s="192">
        <f>IF((Cumulative!BJ27+Cumulative!BJ28)&gt;=(Cumulative!BI27+Cumulative!BI28),0,(Cumulative!BJ27+Cumulative!BJ28)-(Cumulative!BI27+Cumulative!BI28))</f>
        <v>0</v>
      </c>
    </row>
    <row r="29" spans="2:62" s="8" customFormat="1" outlineLevel="1" x14ac:dyDescent="0.2">
      <c r="B29" s="219" t="s">
        <v>56</v>
      </c>
      <c r="C29" s="219" t="s">
        <v>57</v>
      </c>
      <c r="D29" s="24">
        <f>(D26-(D28+D27))</f>
        <v>-11</v>
      </c>
      <c r="E29" s="24">
        <f>(E26-(E28+E27))</f>
        <v>323</v>
      </c>
      <c r="F29" s="24">
        <f>(F26-(F28+F27))</f>
        <v>196</v>
      </c>
      <c r="G29" s="24">
        <f>(G26-(G28+G27))</f>
        <v>-170</v>
      </c>
      <c r="H29" s="24"/>
      <c r="I29" s="24">
        <f>(I26-(I28+I27))</f>
        <v>77</v>
      </c>
      <c r="J29" s="24">
        <f>(J26-(J28+J27))</f>
        <v>424</v>
      </c>
      <c r="K29" s="24">
        <f>(K26-(K28+K27))</f>
        <v>353</v>
      </c>
      <c r="L29" s="24">
        <f>(L26-(L28+L27))</f>
        <v>-361</v>
      </c>
      <c r="M29" s="24"/>
      <c r="N29" s="24">
        <f>(N26-(N28+N27))</f>
        <v>-39</v>
      </c>
      <c r="O29" s="24">
        <f>(O26-(O28+O27))</f>
        <v>6</v>
      </c>
      <c r="P29" s="24">
        <f>(P26-(P28+P27))</f>
        <v>295</v>
      </c>
      <c r="Q29" s="24">
        <f>(Q26-(Q28+Q27))</f>
        <v>62</v>
      </c>
      <c r="R29" s="24"/>
      <c r="S29" s="24">
        <f>(S26-(S28+S27))</f>
        <v>208</v>
      </c>
      <c r="T29" s="24">
        <f>(T26-(T28+T27))</f>
        <v>113</v>
      </c>
      <c r="U29" s="24">
        <f>(U26-(U28+U27))</f>
        <v>87</v>
      </c>
      <c r="V29" s="24">
        <f>(V26-(V28+V27))</f>
        <v>-8</v>
      </c>
      <c r="W29" s="24"/>
      <c r="X29" s="24">
        <f>(X26-(X28+X27))</f>
        <v>-150</v>
      </c>
      <c r="Y29" s="24">
        <f>(Y26-(Y28+Y27))</f>
        <v>281</v>
      </c>
      <c r="Z29" s="24">
        <f>(Z26-(Z28+Z27))</f>
        <v>195</v>
      </c>
      <c r="AA29" s="24">
        <f>(AA26-(AA28+AA27))</f>
        <v>212</v>
      </c>
      <c r="AB29" s="24"/>
      <c r="AC29" s="24">
        <f>(AC26-(AC28+AC27))</f>
        <v>93</v>
      </c>
      <c r="AD29" s="24">
        <f>(AD26-(AD28+AD27))</f>
        <v>-91</v>
      </c>
      <c r="AE29" s="24">
        <f t="shared" ref="AE29:AJ29" si="4">(AE26-(AE28+AE27))</f>
        <v>-147</v>
      </c>
      <c r="AF29" s="24">
        <f t="shared" si="4"/>
        <v>-353</v>
      </c>
      <c r="AG29" s="24"/>
      <c r="AH29" s="24">
        <f t="shared" si="4"/>
        <v>-253</v>
      </c>
      <c r="AI29" s="24">
        <f t="shared" si="4"/>
        <v>-23</v>
      </c>
      <c r="AJ29" s="24">
        <f t="shared" si="4"/>
        <v>413</v>
      </c>
      <c r="AK29" s="24">
        <f>(AK26-(AK28+AK27))</f>
        <v>-166</v>
      </c>
      <c r="AL29" s="24"/>
      <c r="AM29" s="24">
        <f>(AM26-(AM28+AM27))</f>
        <v>-159</v>
      </c>
      <c r="AN29" s="24">
        <f>(AN26-(AN28+AN27))</f>
        <v>163</v>
      </c>
      <c r="AO29" s="24">
        <f>(AO26-(AO28+AO27))</f>
        <v>154</v>
      </c>
      <c r="AP29" s="257">
        <f>(AP26-(AP28+AP27))</f>
        <v>-734</v>
      </c>
      <c r="AQ29" s="24"/>
      <c r="AR29" s="24">
        <f>(AR26-(AR28+AR27))</f>
        <v>68</v>
      </c>
      <c r="AS29" s="24">
        <f>(AS26-(AS28+AS27))</f>
        <v>48</v>
      </c>
      <c r="AT29" s="24">
        <f>(AT26-(AT28+AT27))</f>
        <v>-97</v>
      </c>
      <c r="AU29" s="24">
        <f>(AU26-(AU28+AU27))</f>
        <v>79</v>
      </c>
      <c r="AV29" s="24"/>
      <c r="AW29" s="24">
        <f>(AW26-(AW28+AW27))</f>
        <v>-25</v>
      </c>
      <c r="AX29" s="243">
        <f>(AX26-(AX28+AX27))</f>
        <v>-89</v>
      </c>
      <c r="AY29" s="257">
        <f>(AY26-(AY28+AY27))</f>
        <v>-69</v>
      </c>
      <c r="AZ29" s="347"/>
      <c r="BA29" s="24"/>
      <c r="BB29" s="24">
        <f>(BB26-(BB28+BB27))</f>
        <v>1215</v>
      </c>
      <c r="BC29" s="243">
        <f>(BC26-(BC28+BC27))</f>
        <v>-45</v>
      </c>
      <c r="BD29" s="243">
        <f>(BD26-(BD28+BD27))</f>
        <v>-266</v>
      </c>
      <c r="BE29" s="243">
        <f>(BE26-(BE28+BE27))</f>
        <v>536</v>
      </c>
      <c r="BF29" s="24"/>
      <c r="BG29" s="24">
        <f>(BG26-(BG28+BG27))</f>
        <v>39</v>
      </c>
      <c r="BH29" s="243">
        <f>(BH26-(BH28+BH27))</f>
        <v>-44</v>
      </c>
      <c r="BI29" s="243">
        <f>(BI26-(BI28+BI27))</f>
        <v>462</v>
      </c>
      <c r="BJ29" s="243">
        <f>(BJ26-(BJ28+BJ27))</f>
        <v>9345</v>
      </c>
    </row>
    <row r="30" spans="2:62" x14ac:dyDescent="0.2">
      <c r="B30" s="53" t="s">
        <v>58</v>
      </c>
      <c r="C30" s="53" t="s">
        <v>6</v>
      </c>
      <c r="D30" s="90">
        <f>Cumulative!D30</f>
        <v>-473</v>
      </c>
      <c r="E30" s="20">
        <f>Cumulative!E30-Cumulative!D30</f>
        <v>-375</v>
      </c>
      <c r="F30" s="20">
        <f>Cumulative!F30-Cumulative!E30</f>
        <v>-304</v>
      </c>
      <c r="G30" s="20">
        <f>Cumulative!G30-Cumulative!F30</f>
        <v>0</v>
      </c>
      <c r="H30" s="21"/>
      <c r="I30" s="22">
        <f>Cumulative!I30</f>
        <v>-199</v>
      </c>
      <c r="J30" s="20">
        <f>Cumulative!J30-Cumulative!I30</f>
        <v>-59</v>
      </c>
      <c r="K30" s="20">
        <f>Cumulative!K30-Cumulative!J30</f>
        <v>-130</v>
      </c>
      <c r="L30" s="20">
        <f>Cumulative!L30-Cumulative!K30</f>
        <v>-518</v>
      </c>
      <c r="M30" s="20"/>
      <c r="N30" s="22">
        <f>Cumulative!N30</f>
        <v>-80</v>
      </c>
      <c r="O30" s="20">
        <f>Cumulative!O30-Cumulative!N30</f>
        <v>-516</v>
      </c>
      <c r="P30" s="20">
        <f>Cumulative!P30-Cumulative!O30</f>
        <v>-131</v>
      </c>
      <c r="Q30" s="20">
        <f>Cumulative!Q30-Cumulative!P30</f>
        <v>-55</v>
      </c>
      <c r="R30" s="20"/>
      <c r="S30" s="22">
        <f>Cumulative!S30</f>
        <v>-530</v>
      </c>
      <c r="T30" s="22">
        <f>Cumulative!T30-Cumulative!S30</f>
        <v>-1202</v>
      </c>
      <c r="U30" s="22">
        <v>-1244</v>
      </c>
      <c r="V30" s="22">
        <f>Cumulative!V30-Cumulative!U30</f>
        <v>-1241</v>
      </c>
      <c r="W30" s="22"/>
      <c r="X30" s="22">
        <f>Cumulative!X30</f>
        <v>-1110</v>
      </c>
      <c r="Y30" s="22">
        <f>Cumulative!Y30-Cumulative!X30</f>
        <v>-1028</v>
      </c>
      <c r="Z30" s="22">
        <v>-879</v>
      </c>
      <c r="AA30" s="22">
        <f>Cumulative!AA30-Cumulative!Z30</f>
        <v>-1556</v>
      </c>
      <c r="AB30" s="22"/>
      <c r="AC30" s="22">
        <f>Cumulative!AC30</f>
        <v>-1221</v>
      </c>
      <c r="AD30" s="22">
        <f>Cumulative!AD30-Cumulative!AC30</f>
        <v>-1020</v>
      </c>
      <c r="AE30" s="22">
        <f>Cumulative!AE30-Cumulative!AD30</f>
        <v>-948</v>
      </c>
      <c r="AF30" s="22">
        <f>Cumulative!AF30-Cumulative!AE30</f>
        <v>-921</v>
      </c>
      <c r="AG30" s="22"/>
      <c r="AH30" s="22">
        <f>Cumulative!AH30</f>
        <v>-971</v>
      </c>
      <c r="AI30" s="22">
        <f>Cumulative!AI30-Cumulative!AH30</f>
        <v>604</v>
      </c>
      <c r="AJ30" s="22">
        <f>Cumulative!AJ30-Cumulative!AI30</f>
        <v>-486</v>
      </c>
      <c r="AK30" s="22">
        <f>Cumulative!AK30-Cumulative!AJ30</f>
        <v>-754</v>
      </c>
      <c r="AL30" s="22"/>
      <c r="AM30" s="22">
        <f>Cumulative!AM30</f>
        <v>-411</v>
      </c>
      <c r="AN30" s="22">
        <v>-936</v>
      </c>
      <c r="AO30" s="22">
        <f>Cumulative!AO30-Cumulative!AN30</f>
        <v>-623</v>
      </c>
      <c r="AP30" s="136">
        <f>Cumulative!AP30-Cumulative!AO30</f>
        <v>855</v>
      </c>
      <c r="AQ30" s="22"/>
      <c r="AR30" s="22">
        <f>Cumulative!AR30</f>
        <v>-486</v>
      </c>
      <c r="AS30" s="22">
        <v>-1335</v>
      </c>
      <c r="AT30" s="22">
        <f>Cumulative!AT30-Cumulative!AS30</f>
        <v>-760</v>
      </c>
      <c r="AU30" s="22">
        <f>Cumulative!AU30-Cumulative!AT30</f>
        <v>-819</v>
      </c>
      <c r="AV30" s="22"/>
      <c r="AW30" s="22">
        <f>Cumulative!AW30</f>
        <v>-573</v>
      </c>
      <c r="AX30" s="136">
        <f>Cumulative!AX30-Cumulative!AW30</f>
        <v>-1102</v>
      </c>
      <c r="AY30" s="136">
        <f>Cumulative!AY30-Cumulative!AX30</f>
        <v>-777</v>
      </c>
      <c r="AZ30" s="299"/>
      <c r="BA30" s="22"/>
      <c r="BB30" s="22">
        <f>Cumulative!BB30</f>
        <v>-591</v>
      </c>
      <c r="BC30" s="136">
        <f>Cumulative!BC30-Cumulative!BB30</f>
        <v>-648</v>
      </c>
      <c r="BD30" s="136">
        <f>Cumulative!BD30-Cumulative!BC30</f>
        <v>-644</v>
      </c>
      <c r="BE30" s="136">
        <f>Cumulative!BE30-Cumulative!BD30</f>
        <v>-1090</v>
      </c>
      <c r="BF30" s="22"/>
      <c r="BG30" s="22">
        <f>Cumulative!BG30</f>
        <v>-1168</v>
      </c>
      <c r="BH30" s="136">
        <f>Cumulative!BH30-Cumulative!BG30</f>
        <v>520</v>
      </c>
      <c r="BI30" s="136">
        <f>Cumulative!BI30-Cumulative!BH30</f>
        <v>-407</v>
      </c>
      <c r="BJ30" s="136">
        <f>Cumulative!BJ30-Cumulative!BI30</f>
        <v>-2889</v>
      </c>
    </row>
    <row r="31" spans="2:62" ht="24" x14ac:dyDescent="0.2">
      <c r="B31" s="53" t="s">
        <v>59</v>
      </c>
      <c r="C31" s="53" t="s">
        <v>303</v>
      </c>
      <c r="D31" s="90">
        <f>Cumulative!D31</f>
        <v>140</v>
      </c>
      <c r="E31" s="20">
        <f>Cumulative!E31-Cumulative!D31</f>
        <v>-690</v>
      </c>
      <c r="F31" s="20">
        <f>Cumulative!F31-Cumulative!E31</f>
        <v>202</v>
      </c>
      <c r="G31" s="20">
        <f>Cumulative!G31-Cumulative!F31</f>
        <v>170</v>
      </c>
      <c r="H31" s="21"/>
      <c r="I31" s="22">
        <f>Cumulative!I31</f>
        <v>-32</v>
      </c>
      <c r="J31" s="20">
        <f>Cumulative!J31-Cumulative!I31</f>
        <v>36</v>
      </c>
      <c r="K31" s="20">
        <f>Cumulative!K31-Cumulative!J31</f>
        <v>-87</v>
      </c>
      <c r="L31" s="20">
        <f>Cumulative!L31-Cumulative!K31</f>
        <v>-18</v>
      </c>
      <c r="M31" s="20"/>
      <c r="N31" s="22">
        <f>Cumulative!N31</f>
        <v>-159</v>
      </c>
      <c r="O31" s="20">
        <f>Cumulative!O31-Cumulative!N31</f>
        <v>-86</v>
      </c>
      <c r="P31" s="20">
        <f>Cumulative!P31-Cumulative!O31</f>
        <v>-316</v>
      </c>
      <c r="Q31" s="20">
        <f>Cumulative!Q31-Cumulative!P31</f>
        <v>2612</v>
      </c>
      <c r="R31" s="20"/>
      <c r="S31" s="22">
        <f>Cumulative!S31</f>
        <v>-1351</v>
      </c>
      <c r="T31" s="22">
        <f>Cumulative!T31-Cumulative!S31</f>
        <v>-916</v>
      </c>
      <c r="U31" s="22">
        <v>84</v>
      </c>
      <c r="V31" s="22">
        <f>Cumulative!V31-Cumulative!U31</f>
        <v>-1517</v>
      </c>
      <c r="W31" s="22"/>
      <c r="X31" s="22">
        <f>Cumulative!X31</f>
        <v>196</v>
      </c>
      <c r="Y31" s="22">
        <f>Cumulative!Y31-Cumulative!X31</f>
        <v>-504</v>
      </c>
      <c r="Z31" s="22">
        <v>-1233</v>
      </c>
      <c r="AA31" s="22">
        <f>Cumulative!AA31-Cumulative!Z31</f>
        <v>-262</v>
      </c>
      <c r="AB31" s="22"/>
      <c r="AC31" s="22">
        <f>Cumulative!AC31</f>
        <v>-5079</v>
      </c>
      <c r="AD31" s="22">
        <f>Cumulative!AD31-Cumulative!AC31</f>
        <v>-1436</v>
      </c>
      <c r="AE31" s="22">
        <f>Cumulative!AE31-Cumulative!AD31</f>
        <v>6712</v>
      </c>
      <c r="AF31" s="22">
        <f>Cumulative!AF31-Cumulative!AE31</f>
        <v>145</v>
      </c>
      <c r="AG31" s="22"/>
      <c r="AH31" s="22">
        <f>Cumulative!AH31</f>
        <v>708</v>
      </c>
      <c r="AI31" s="22">
        <f>Cumulative!AI31-Cumulative!AH31</f>
        <v>-2486</v>
      </c>
      <c r="AJ31" s="22">
        <f>Cumulative!AJ31-Cumulative!AI31</f>
        <v>-112</v>
      </c>
      <c r="AK31" s="22">
        <f>Cumulative!AK31-Cumulative!AJ31</f>
        <v>2786</v>
      </c>
      <c r="AL31" s="22"/>
      <c r="AM31" s="22">
        <f>Cumulative!AM31</f>
        <v>-82</v>
      </c>
      <c r="AN31" s="22">
        <f>Cumulative!AN31-Cumulative!AM31</f>
        <v>1023</v>
      </c>
      <c r="AO31" s="22">
        <f>Cumulative!AO31-Cumulative!AN31</f>
        <v>2119</v>
      </c>
      <c r="AP31" s="136">
        <f>Cumulative!AP31-Cumulative!AO31</f>
        <v>-1615</v>
      </c>
      <c r="AQ31" s="22"/>
      <c r="AR31" s="22">
        <f>Cumulative!AR31</f>
        <v>-978</v>
      </c>
      <c r="AS31" s="22">
        <f>Cumulative!AS31-Cumulative!AR31</f>
        <v>-1464</v>
      </c>
      <c r="AT31" s="22">
        <f>Cumulative!AT31-Cumulative!AS31</f>
        <v>-109</v>
      </c>
      <c r="AU31" s="22">
        <f>Cumulative!AU31-Cumulative!AT31</f>
        <v>-1847</v>
      </c>
      <c r="AV31" s="22"/>
      <c r="AW31" s="22">
        <f>Cumulative!AW31</f>
        <v>1444</v>
      </c>
      <c r="AX31" s="22">
        <f>Cumulative!AX31-Cumulative!AW31</f>
        <v>1478</v>
      </c>
      <c r="AY31" s="136">
        <f>Cumulative!AY31-Cumulative!AX31</f>
        <v>1997</v>
      </c>
      <c r="AZ31" s="299"/>
      <c r="BA31" s="22"/>
      <c r="BB31" s="22">
        <f>Cumulative!BB31</f>
        <v>-219</v>
      </c>
      <c r="BC31" s="22">
        <f>Cumulative!BC31-Cumulative!BB31</f>
        <v>648</v>
      </c>
      <c r="BD31" s="22">
        <f>Cumulative!BD31-Cumulative!BC31</f>
        <v>2167</v>
      </c>
      <c r="BE31" s="22">
        <f>Cumulative!BE31-Cumulative!BD31</f>
        <v>-12152</v>
      </c>
      <c r="BF31" s="22"/>
      <c r="BG31" s="22">
        <f>Cumulative!BG31</f>
        <v>-2435</v>
      </c>
      <c r="BH31" s="22">
        <f>Cumulative!BH31-Cumulative!BG31</f>
        <v>-2290</v>
      </c>
      <c r="BI31" s="22">
        <f>Cumulative!BI31-Cumulative!BH31</f>
        <v>2070</v>
      </c>
      <c r="BJ31" s="22">
        <f>Cumulative!BJ31-Cumulative!BI31</f>
        <v>-472</v>
      </c>
    </row>
    <row r="32" spans="2:62" ht="24" x14ac:dyDescent="0.2">
      <c r="B32" s="53" t="s">
        <v>182</v>
      </c>
      <c r="C32" s="53" t="s">
        <v>181</v>
      </c>
      <c r="D32" s="90"/>
      <c r="E32" s="20"/>
      <c r="F32" s="20"/>
      <c r="G32" s="20"/>
      <c r="H32" s="21"/>
      <c r="I32" s="22"/>
      <c r="J32" s="20"/>
      <c r="K32" s="20"/>
      <c r="L32" s="20"/>
      <c r="M32" s="20"/>
      <c r="N32" s="22"/>
      <c r="O32" s="20"/>
      <c r="P32" s="20">
        <f>Cumulative!P32-Cumulative!O32</f>
        <v>20</v>
      </c>
      <c r="Q32" s="20">
        <f>Cumulative!Q32-Cumulative!P32</f>
        <v>141</v>
      </c>
      <c r="R32" s="20"/>
      <c r="S32" s="22">
        <f>Cumulative!S32</f>
        <v>1015</v>
      </c>
      <c r="T32" s="22">
        <f>Cumulative!T32-Cumulative!S32</f>
        <v>397</v>
      </c>
      <c r="U32" s="22">
        <v>308</v>
      </c>
      <c r="V32" s="22">
        <f>Cumulative!V32-Cumulative!U32</f>
        <v>521</v>
      </c>
      <c r="W32" s="22"/>
      <c r="X32" s="22">
        <f>Cumulative!X32</f>
        <v>1170</v>
      </c>
      <c r="Y32" s="22">
        <f>Cumulative!Y32-Cumulative!X32</f>
        <v>374</v>
      </c>
      <c r="Z32" s="22">
        <v>0</v>
      </c>
      <c r="AA32" s="22">
        <f>Cumulative!AA32-Cumulative!Z32</f>
        <v>0</v>
      </c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136"/>
      <c r="AQ32" s="22"/>
      <c r="AR32" s="22"/>
      <c r="AS32" s="22"/>
      <c r="AT32" s="22"/>
      <c r="AU32" s="22"/>
      <c r="AV32" s="22"/>
      <c r="AW32" s="22"/>
      <c r="AX32" s="22"/>
      <c r="AY32" s="136"/>
      <c r="AZ32" s="299"/>
      <c r="BA32" s="22"/>
      <c r="BB32" s="22"/>
      <c r="BC32" s="22"/>
      <c r="BD32" s="22"/>
      <c r="BE32" s="22"/>
      <c r="BF32" s="22"/>
      <c r="BG32" s="22"/>
      <c r="BH32" s="22"/>
      <c r="BI32" s="22"/>
      <c r="BJ32" s="22"/>
    </row>
    <row r="33" spans="2:62" ht="24" x14ac:dyDescent="0.2">
      <c r="B33" s="53" t="s">
        <v>207</v>
      </c>
      <c r="C33" s="53" t="s">
        <v>206</v>
      </c>
      <c r="D33" s="90"/>
      <c r="E33" s="20"/>
      <c r="F33" s="20"/>
      <c r="G33" s="20"/>
      <c r="H33" s="21"/>
      <c r="I33" s="22"/>
      <c r="J33" s="20"/>
      <c r="K33" s="20"/>
      <c r="L33" s="20"/>
      <c r="M33" s="20"/>
      <c r="N33" s="22"/>
      <c r="O33" s="20"/>
      <c r="P33" s="20"/>
      <c r="Q33" s="20"/>
      <c r="R33" s="20"/>
      <c r="S33" s="22"/>
      <c r="T33" s="22"/>
      <c r="U33" s="22"/>
      <c r="V33" s="22"/>
      <c r="W33" s="22"/>
      <c r="X33" s="22"/>
      <c r="Y33" s="22">
        <f>Cumulative!Y33-Cumulative!X33</f>
        <v>3268</v>
      </c>
      <c r="Z33" s="22">
        <f>Cumulative!Z33-Cumulative!Y33</f>
        <v>0</v>
      </c>
      <c r="AA33" s="22">
        <f>Cumulative!AA33-Cumulative!Z33</f>
        <v>0</v>
      </c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136"/>
      <c r="AQ33" s="22"/>
      <c r="AR33" s="22"/>
      <c r="AS33" s="22"/>
      <c r="AT33" s="22"/>
      <c r="AU33" s="22"/>
      <c r="AV33" s="22"/>
      <c r="AW33" s="22"/>
      <c r="AX33" s="22"/>
      <c r="AY33" s="136"/>
      <c r="AZ33" s="299"/>
      <c r="BA33" s="22"/>
      <c r="BB33" s="22"/>
      <c r="BC33" s="22"/>
      <c r="BD33" s="22"/>
      <c r="BE33" s="22"/>
      <c r="BF33" s="22"/>
      <c r="BG33" s="22"/>
      <c r="BH33" s="22"/>
      <c r="BI33" s="22"/>
      <c r="BJ33" s="22"/>
    </row>
    <row r="34" spans="2:62" x14ac:dyDescent="0.2">
      <c r="B34" s="3" t="s">
        <v>60</v>
      </c>
      <c r="C34" s="3" t="s">
        <v>7</v>
      </c>
      <c r="D34" s="2">
        <f t="shared" ref="D34:K34" si="5">D24+D25+D26+D30+D31</f>
        <v>6111</v>
      </c>
      <c r="E34" s="2">
        <f t="shared" si="5"/>
        <v>1811</v>
      </c>
      <c r="F34" s="2">
        <f t="shared" si="5"/>
        <v>6701</v>
      </c>
      <c r="G34" s="2">
        <f t="shared" si="5"/>
        <v>4336</v>
      </c>
      <c r="H34" s="2"/>
      <c r="I34" s="2">
        <f t="shared" si="5"/>
        <v>3107</v>
      </c>
      <c r="J34" s="2">
        <f t="shared" si="5"/>
        <v>3520</v>
      </c>
      <c r="K34" s="2">
        <f t="shared" si="5"/>
        <v>3353</v>
      </c>
      <c r="L34" s="2">
        <f>L24+L25+L26+L30+L31</f>
        <v>5744</v>
      </c>
      <c r="M34" s="2"/>
      <c r="N34" s="2">
        <f>N24+N25+N26+N30+N31</f>
        <v>1404</v>
      </c>
      <c r="O34" s="2">
        <f>O24+O25+O26+O30+O31</f>
        <v>6323</v>
      </c>
      <c r="P34" s="2">
        <f>P24+P25+P26+P30+P31+P32</f>
        <v>3476</v>
      </c>
      <c r="Q34" s="2">
        <f>Q24+Q25+Q26+Q30+Q31+Q32</f>
        <v>-2884</v>
      </c>
      <c r="R34" s="2"/>
      <c r="S34" s="2">
        <f>S24+S25+S26+S30+S31+S32</f>
        <v>8234</v>
      </c>
      <c r="T34" s="2">
        <f>T24+T25+T26+T30+T31+T32</f>
        <v>6420</v>
      </c>
      <c r="U34" s="2">
        <f>U24+U25+U26+U30+U31+U32</f>
        <v>3276</v>
      </c>
      <c r="V34" s="2">
        <f>V24+V25+V26+V30+V31+V32</f>
        <v>3574</v>
      </c>
      <c r="W34" s="2"/>
      <c r="X34" s="2">
        <f>X24+X25+X26+X30+X31+X32+X33</f>
        <v>16567</v>
      </c>
      <c r="Y34" s="2">
        <f>Y24+Y25+Y26+Y30+Y31+Y32+Y33</f>
        <v>9025</v>
      </c>
      <c r="Z34" s="2">
        <f>Z24+Z25+Z26+Z30+Z31+Z32+Z33</f>
        <v>2428</v>
      </c>
      <c r="AA34" s="2">
        <f>AA24+AA25+AA26+AA30+AA31+AA32+AA33</f>
        <v>5090</v>
      </c>
      <c r="AB34" s="2"/>
      <c r="AC34" s="2">
        <f>AC24+AC25+AC26+AC30+AC31+AC32+AC33</f>
        <v>1395</v>
      </c>
      <c r="AD34" s="2">
        <f>AD24+AD25+AD26+AD30+AD31+AD32+AD33</f>
        <v>453</v>
      </c>
      <c r="AE34" s="2">
        <f>AE24+AE25+AE26+AE30+AE31+AE32+AE33</f>
        <v>10392</v>
      </c>
      <c r="AF34" s="2">
        <f>AF24+AF25+AF26+AF30+AF31+AF32+AF33</f>
        <v>5520</v>
      </c>
      <c r="AG34" s="2"/>
      <c r="AH34" s="2">
        <f>AH24+AH25+AH26+AH30+AH31+AH32+AH33</f>
        <v>5467</v>
      </c>
      <c r="AI34" s="2">
        <f>AI24+AI25+AI26+AI30+AI31+AI32+AI33</f>
        <v>-715</v>
      </c>
      <c r="AJ34" s="2">
        <f>AJ24+AJ25+AJ26+AJ30+AJ31+AJ32+AJ33</f>
        <v>5166</v>
      </c>
      <c r="AK34" s="2">
        <f>AK24+AK25+AK26+AK30+AK31+AK32+AK33</f>
        <v>8388</v>
      </c>
      <c r="AL34" s="2"/>
      <c r="AM34" s="2">
        <f>AM24+AM25+AM26+AM30+AM31+AM32+AM33</f>
        <v>11239</v>
      </c>
      <c r="AN34" s="2">
        <f>AN24+AN25+AN26+AN30+AN31+AN32+AN33</f>
        <v>10117</v>
      </c>
      <c r="AO34" s="2">
        <f>AO24+AO25+AO26+AO30+AO31+AO32+AO33</f>
        <v>7122</v>
      </c>
      <c r="AP34" s="154">
        <f>AP24+AP25+AP26+AP30+AP31+AP32+AP33</f>
        <v>2489</v>
      </c>
      <c r="AQ34" s="2"/>
      <c r="AR34" s="2">
        <f>AR24+AR25+AR26+AR30+AR31+AR32+AR33</f>
        <v>-9948</v>
      </c>
      <c r="AS34" s="2">
        <f>AS24+AS25+AS26+AS30+AS31+AS32+AS33</f>
        <v>8741</v>
      </c>
      <c r="AT34" s="2">
        <f>AT24+AT25+AT26+AT30+AT31+AT32+AT33</f>
        <v>-3764</v>
      </c>
      <c r="AU34" s="2">
        <f>AU24+AU25+AU26+AU30+AU31+AU32+AU33</f>
        <v>10381</v>
      </c>
      <c r="AV34" s="2"/>
      <c r="AW34" s="2">
        <f>AW24+AW25+AW26+AW30+AW31+AW32+AW33</f>
        <v>13110</v>
      </c>
      <c r="AX34" s="2">
        <f>AX24+AX25+AX26+AX30+AX31+AX32+AX33</f>
        <v>24046</v>
      </c>
      <c r="AY34" s="154">
        <f>AY24+AY25+AY26+AY30+AY31+AY32+AY33</f>
        <v>27176</v>
      </c>
      <c r="AZ34" s="301"/>
      <c r="BA34" s="2"/>
      <c r="BB34" s="2">
        <f>BB24+BB25+BB26+BB30+BB31+BB32+BB33</f>
        <v>44260</v>
      </c>
      <c r="BC34" s="2">
        <f>BC24+BC25+BC26+BC30+BC31+BC32+BC33</f>
        <v>45536</v>
      </c>
      <c r="BD34" s="2">
        <f>BD24+BD25+BD26+BD30+BD31+BD32+BD33</f>
        <v>16408</v>
      </c>
      <c r="BE34" s="2">
        <f>BE24+BE25+BE26+BE30+BE31+BE32+BE33</f>
        <v>8258</v>
      </c>
      <c r="BF34" s="2"/>
      <c r="BG34" s="2">
        <f>BG24+BG25+BG26+BG30+BG31+BG32+BG33</f>
        <v>20917</v>
      </c>
      <c r="BH34" s="2">
        <f>BH24+BH25+BH26+BH30+BH31+BH32+BH33</f>
        <v>3136</v>
      </c>
      <c r="BI34" s="2">
        <f>BI24+BI25+BI26+BI30+BI31+BI32+BI33</f>
        <v>14517</v>
      </c>
      <c r="BJ34" s="2">
        <f>BJ24+BJ25+BJ26+BJ30+BJ31+BJ32+BJ33</f>
        <v>12419</v>
      </c>
    </row>
    <row r="35" spans="2:62" x14ac:dyDescent="0.2">
      <c r="B35" s="53" t="s">
        <v>61</v>
      </c>
      <c r="C35" s="53" t="s">
        <v>8</v>
      </c>
      <c r="D35" s="90">
        <f>Cumulative!D35</f>
        <v>-988</v>
      </c>
      <c r="E35" s="20">
        <f>Cumulative!E35-Cumulative!D35</f>
        <v>-349</v>
      </c>
      <c r="F35" s="20">
        <f>Cumulative!F35-Cumulative!E35</f>
        <v>-1569</v>
      </c>
      <c r="G35" s="20">
        <f>Cumulative!G35-Cumulative!F35</f>
        <v>-1192</v>
      </c>
      <c r="H35" s="21"/>
      <c r="I35" s="22">
        <f>Cumulative!I35</f>
        <v>-749</v>
      </c>
      <c r="J35" s="20">
        <f>Cumulative!J35-Cumulative!I35</f>
        <v>-642</v>
      </c>
      <c r="K35" s="20">
        <f>Cumulative!K35-Cumulative!J35</f>
        <v>-783</v>
      </c>
      <c r="L35" s="20">
        <f>Cumulative!L35-Cumulative!K35</f>
        <v>-735</v>
      </c>
      <c r="M35" s="20"/>
      <c r="N35" s="22">
        <f>Cumulative!N35</f>
        <v>33</v>
      </c>
      <c r="O35" s="20">
        <f>Cumulative!O35-Cumulative!N35</f>
        <v>-1210</v>
      </c>
      <c r="P35" s="20">
        <f>Cumulative!P35-Cumulative!O35</f>
        <v>-514</v>
      </c>
      <c r="Q35" s="20">
        <f>Cumulative!Q35-Cumulative!P35</f>
        <v>122</v>
      </c>
      <c r="R35" s="20"/>
      <c r="S35" s="22">
        <f>Cumulative!S35</f>
        <v>-1167</v>
      </c>
      <c r="T35" s="22">
        <f>Cumulative!T35-Cumulative!S35</f>
        <v>-1424</v>
      </c>
      <c r="U35" s="22">
        <v>-812</v>
      </c>
      <c r="V35" s="22">
        <f>Cumulative!V35-Cumulative!U35</f>
        <v>-748</v>
      </c>
      <c r="W35" s="22"/>
      <c r="X35" s="22">
        <f>Cumulative!X35</f>
        <v>-2816</v>
      </c>
      <c r="Y35" s="22">
        <f>Cumulative!Y35-Cumulative!X35</f>
        <v>-1483</v>
      </c>
      <c r="Z35" s="22">
        <v>-675</v>
      </c>
      <c r="AA35" s="22">
        <f>Cumulative!AA35-Cumulative!Z35</f>
        <v>-988</v>
      </c>
      <c r="AB35" s="22"/>
      <c r="AC35" s="22">
        <f>Cumulative!AC35</f>
        <v>176</v>
      </c>
      <c r="AD35" s="22">
        <f>Cumulative!AD35-Cumulative!AC35</f>
        <v>-78</v>
      </c>
      <c r="AE35" s="22">
        <f>Cumulative!AE35-Cumulative!AD35</f>
        <v>-2203</v>
      </c>
      <c r="AF35" s="22">
        <f>Cumulative!AF35-Cumulative!AE35</f>
        <v>-1395</v>
      </c>
      <c r="AG35" s="22"/>
      <c r="AH35" s="22">
        <f>Cumulative!AH35</f>
        <v>-1321</v>
      </c>
      <c r="AI35" s="22">
        <f>Cumulative!AI35-Cumulative!AH35</f>
        <v>-6</v>
      </c>
      <c r="AJ35" s="22">
        <f>Cumulative!AJ35-Cumulative!AI35</f>
        <v>-1225</v>
      </c>
      <c r="AK35" s="22">
        <f>Cumulative!AK35-Cumulative!AJ35</f>
        <v>-2436</v>
      </c>
      <c r="AL35" s="22"/>
      <c r="AM35" s="22">
        <f>Cumulative!AM35</f>
        <v>-2465</v>
      </c>
      <c r="AN35" s="22">
        <f>Cumulative!AN35-Cumulative!AM35</f>
        <v>-1695</v>
      </c>
      <c r="AO35" s="22">
        <f>Cumulative!AO35-Cumulative!AN35</f>
        <v>-1330</v>
      </c>
      <c r="AP35" s="136">
        <f>Cumulative!AP35-Cumulative!AO35</f>
        <v>-691</v>
      </c>
      <c r="AQ35" s="22"/>
      <c r="AR35" s="22">
        <f>Cumulative!AR35</f>
        <v>-178</v>
      </c>
      <c r="AS35" s="22">
        <f>Cumulative!AS35-Cumulative!AR35</f>
        <v>399</v>
      </c>
      <c r="AT35" s="22">
        <f>Cumulative!AT35-Cumulative!AS35</f>
        <v>589</v>
      </c>
      <c r="AU35" s="22">
        <f>Cumulative!AU35-Cumulative!AT35</f>
        <v>-2384</v>
      </c>
      <c r="AV35" s="22"/>
      <c r="AW35" s="22">
        <f>Cumulative!AW35</f>
        <v>-2495</v>
      </c>
      <c r="AX35" s="22">
        <f>Cumulative!AX35-Cumulative!AW35</f>
        <v>-4983</v>
      </c>
      <c r="AY35" s="136">
        <f>Cumulative!AY35-Cumulative!AX35</f>
        <v>-5920</v>
      </c>
      <c r="AZ35" s="299"/>
      <c r="BA35" s="22"/>
      <c r="BB35" s="22">
        <f>Cumulative!BB35</f>
        <v>-8368</v>
      </c>
      <c r="BC35" s="22">
        <f>Cumulative!BC35-Cumulative!BB35</f>
        <v>-7098</v>
      </c>
      <c r="BD35" s="22">
        <f>Cumulative!BD35-Cumulative!BC35</f>
        <v>-4420</v>
      </c>
      <c r="BE35" s="22">
        <f>Cumulative!BE35-Cumulative!BD35</f>
        <v>-3542</v>
      </c>
      <c r="BF35" s="22"/>
      <c r="BG35" s="22">
        <f>Cumulative!BG35</f>
        <v>-5024</v>
      </c>
      <c r="BH35" s="22">
        <f>Cumulative!BH35-Cumulative!BG35</f>
        <v>14</v>
      </c>
      <c r="BI35" s="22">
        <f>Cumulative!BI35-Cumulative!BH35</f>
        <v>-7923</v>
      </c>
      <c r="BJ35" s="22">
        <f>Cumulative!BJ35-Cumulative!BI35</f>
        <v>-2190</v>
      </c>
    </row>
    <row r="36" spans="2:62" s="5" customFormat="1" ht="15" x14ac:dyDescent="0.25">
      <c r="B36" s="3" t="s">
        <v>210</v>
      </c>
      <c r="C36" s="3" t="s">
        <v>208</v>
      </c>
      <c r="D36" s="102"/>
      <c r="E36" s="2"/>
      <c r="F36" s="2"/>
      <c r="G36" s="2"/>
      <c r="H36" s="1"/>
      <c r="I36" s="138"/>
      <c r="J36" s="2"/>
      <c r="K36" s="2"/>
      <c r="L36" s="2"/>
      <c r="M36" s="2"/>
      <c r="N36" s="138"/>
      <c r="O36" s="2"/>
      <c r="P36" s="2"/>
      <c r="Q36" s="2"/>
      <c r="R36" s="2"/>
      <c r="S36" s="138"/>
      <c r="T36" s="138"/>
      <c r="U36" s="138">
        <f>SUM(U34:U35)</f>
        <v>2464</v>
      </c>
      <c r="V36" s="138">
        <f>SUM(V34:V35)</f>
        <v>2826</v>
      </c>
      <c r="W36" s="138"/>
      <c r="X36" s="138">
        <f>SUM(X34:X35)</f>
        <v>13751</v>
      </c>
      <c r="Y36" s="138">
        <f>SUM(Y34:Y35)</f>
        <v>7542</v>
      </c>
      <c r="Z36" s="138">
        <f>SUM(Z34:Z35)</f>
        <v>1753</v>
      </c>
      <c r="AA36" s="138">
        <f>SUM(AA34:AA35)</f>
        <v>4102</v>
      </c>
      <c r="AB36" s="138"/>
      <c r="AC36" s="138">
        <f>SUM(AC34:AC35)</f>
        <v>1571</v>
      </c>
      <c r="AD36" s="138">
        <f>SUM(AD34:AD35)</f>
        <v>375</v>
      </c>
      <c r="AE36" s="138">
        <f>SUM(AE34:AE35)</f>
        <v>8189</v>
      </c>
      <c r="AF36" s="138">
        <f>SUM(AF34:AF35)</f>
        <v>4125</v>
      </c>
      <c r="AG36" s="138"/>
      <c r="AH36" s="138">
        <f>SUM(AH34:AH35)</f>
        <v>4146</v>
      </c>
      <c r="AI36" s="138">
        <f>SUM(AI34:AI35)</f>
        <v>-721</v>
      </c>
      <c r="AJ36" s="138">
        <f>SUM(AJ34:AJ35)</f>
        <v>3941</v>
      </c>
      <c r="AK36" s="138">
        <f>SUM(AK34:AK35)</f>
        <v>5952</v>
      </c>
      <c r="AL36" s="138"/>
      <c r="AM36" s="138">
        <f>SUM(AM34:AM35)</f>
        <v>8774</v>
      </c>
      <c r="AN36" s="138">
        <f>SUM(AN34:AN35)</f>
        <v>8422</v>
      </c>
      <c r="AO36" s="138">
        <f>SUM(AO34:AO35)</f>
        <v>5792</v>
      </c>
      <c r="AP36" s="194">
        <f>SUM(AP34:AP35)</f>
        <v>1798</v>
      </c>
      <c r="AQ36" s="138"/>
      <c r="AR36" s="138">
        <f>SUM(AR34:AR35)</f>
        <v>-10126</v>
      </c>
      <c r="AS36" s="138">
        <f>SUM(AS34:AS35)</f>
        <v>9140</v>
      </c>
      <c r="AT36" s="138">
        <f>SUM(AT34:AT35)</f>
        <v>-3175</v>
      </c>
      <c r="AU36" s="138">
        <f>SUM(AU34:AU35)</f>
        <v>7997</v>
      </c>
      <c r="AV36" s="138"/>
      <c r="AW36" s="138">
        <f>SUM(AW34:AW35)</f>
        <v>10615</v>
      </c>
      <c r="AX36" s="138">
        <f>SUM(AX34:AX35)</f>
        <v>19063</v>
      </c>
      <c r="AY36" s="194">
        <f>SUM(AY34:AY35)</f>
        <v>21256</v>
      </c>
      <c r="AZ36" s="258"/>
      <c r="BA36" s="138"/>
      <c r="BB36" s="138">
        <f>SUM(BB34:BB35)</f>
        <v>35892</v>
      </c>
      <c r="BC36" s="138">
        <f>SUM(BC34:BC35)</f>
        <v>38438</v>
      </c>
      <c r="BD36" s="138">
        <f>SUM(BD34:BD35)</f>
        <v>11988</v>
      </c>
      <c r="BE36" s="138">
        <f>SUM(BE34:BE35)</f>
        <v>4716</v>
      </c>
      <c r="BF36" s="138"/>
      <c r="BG36" s="138">
        <f>SUM(BG34:BG35)</f>
        <v>15893</v>
      </c>
      <c r="BH36" s="138">
        <f>SUM(BH34:BH35)</f>
        <v>3150</v>
      </c>
      <c r="BI36" s="138">
        <f>SUM(BI34:BI35)</f>
        <v>6594</v>
      </c>
      <c r="BJ36" s="138">
        <f>SUM(BJ34:BJ35)</f>
        <v>10229</v>
      </c>
    </row>
    <row r="37" spans="2:62" s="5" customFormat="1" ht="15" x14ac:dyDescent="0.25">
      <c r="B37" s="3" t="s">
        <v>211</v>
      </c>
      <c r="C37" s="3" t="s">
        <v>209</v>
      </c>
      <c r="D37" s="102"/>
      <c r="E37" s="2"/>
      <c r="F37" s="2"/>
      <c r="G37" s="2"/>
      <c r="H37" s="1"/>
      <c r="I37" s="138"/>
      <c r="J37" s="2"/>
      <c r="K37" s="2"/>
      <c r="L37" s="2"/>
      <c r="M37" s="2"/>
      <c r="N37" s="138"/>
      <c r="O37" s="2"/>
      <c r="P37" s="2"/>
      <c r="Q37" s="2"/>
      <c r="R37" s="2"/>
      <c r="S37" s="138"/>
      <c r="T37" s="138"/>
      <c r="U37" s="138">
        <v>-205</v>
      </c>
      <c r="V37" s="138">
        <f>Cumulative!V37-Cumulative!U37</f>
        <v>-442</v>
      </c>
      <c r="W37" s="138"/>
      <c r="X37" s="138">
        <f>Cumulative!X37</f>
        <v>-1094</v>
      </c>
      <c r="Y37" s="138">
        <f>Cumulative!Y37-Cumulative!X37</f>
        <v>-478</v>
      </c>
      <c r="Z37" s="138">
        <f>Cumulative!Z37-Cumulative!Y37</f>
        <v>-51</v>
      </c>
      <c r="AA37" s="138">
        <f>Cumulative!AA37-Cumulative!Z37</f>
        <v>0</v>
      </c>
      <c r="AB37" s="138"/>
      <c r="AC37" s="138"/>
      <c r="AD37" s="138"/>
      <c r="AE37" s="138"/>
      <c r="AF37" s="138"/>
      <c r="AG37" s="138"/>
      <c r="AH37" s="138"/>
      <c r="AI37" s="138"/>
      <c r="AJ37" s="138"/>
      <c r="AK37" s="138"/>
      <c r="AL37" s="138"/>
      <c r="AM37" s="138"/>
      <c r="AN37" s="138"/>
      <c r="AO37" s="138"/>
      <c r="AP37" s="194"/>
      <c r="AQ37" s="138"/>
      <c r="AR37" s="138"/>
      <c r="AS37" s="138"/>
      <c r="AT37" s="138"/>
      <c r="AU37" s="138"/>
      <c r="AV37" s="138"/>
      <c r="AW37" s="138"/>
      <c r="AX37" s="138"/>
      <c r="AY37" s="194"/>
      <c r="AZ37" s="258"/>
      <c r="BA37" s="138"/>
      <c r="BB37" s="138"/>
      <c r="BC37" s="138"/>
      <c r="BD37" s="138"/>
      <c r="BE37" s="138"/>
      <c r="BF37" s="138"/>
      <c r="BG37" s="138"/>
      <c r="BH37" s="138"/>
      <c r="BI37" s="138"/>
      <c r="BJ37" s="138"/>
    </row>
    <row r="38" spans="2:62" x14ac:dyDescent="0.2">
      <c r="B38" s="117" t="s">
        <v>62</v>
      </c>
      <c r="C38" s="117" t="s">
        <v>9</v>
      </c>
      <c r="D38" s="74">
        <f>SUM(D34:D35)</f>
        <v>5123</v>
      </c>
      <c r="E38" s="74">
        <f>SUM(E34:E35)</f>
        <v>1462</v>
      </c>
      <c r="F38" s="74">
        <f>SUM(F34:F35)</f>
        <v>5132</v>
      </c>
      <c r="G38" s="74">
        <f>SUM(G34:G35)</f>
        <v>3144</v>
      </c>
      <c r="H38" s="74"/>
      <c r="I38" s="74">
        <f>SUM(I34:I35)</f>
        <v>2358</v>
      </c>
      <c r="J38" s="74">
        <f>SUM(J34:J35)</f>
        <v>2878</v>
      </c>
      <c r="K38" s="74">
        <f>SUM(K34:K35)</f>
        <v>2570</v>
      </c>
      <c r="L38" s="74">
        <f>SUM(L34:L35)</f>
        <v>5009</v>
      </c>
      <c r="M38" s="74"/>
      <c r="N38" s="74">
        <f>SUM(N34:N35)</f>
        <v>1437</v>
      </c>
      <c r="O38" s="74">
        <f>SUM(O34:O35)</f>
        <v>5113</v>
      </c>
      <c r="P38" s="74">
        <f>SUM(P34:P35)</f>
        <v>2962</v>
      </c>
      <c r="Q38" s="74">
        <f>SUM(Q34:Q35)</f>
        <v>-2762</v>
      </c>
      <c r="R38" s="74"/>
      <c r="S38" s="74">
        <f>SUM(S34:S35)</f>
        <v>7067</v>
      </c>
      <c r="T38" s="74">
        <f>SUM(T34:T35)</f>
        <v>4996</v>
      </c>
      <c r="U38" s="74">
        <f>U36+U37</f>
        <v>2259</v>
      </c>
      <c r="V38" s="74">
        <f>V36+V37</f>
        <v>2384</v>
      </c>
      <c r="W38" s="74"/>
      <c r="X38" s="74">
        <f>X36+X37</f>
        <v>12657</v>
      </c>
      <c r="Y38" s="74">
        <f>Y36+Y37</f>
        <v>7064</v>
      </c>
      <c r="Z38" s="74">
        <f>Z36+Z37</f>
        <v>1702</v>
      </c>
      <c r="AA38" s="74">
        <f>AA36+AA37</f>
        <v>4102</v>
      </c>
      <c r="AB38" s="74"/>
      <c r="AC38" s="74">
        <f>AC36+AC37</f>
        <v>1571</v>
      </c>
      <c r="AD38" s="74">
        <f>AD36+AD37</f>
        <v>375</v>
      </c>
      <c r="AE38" s="74">
        <f>AE36+AE37</f>
        <v>8189</v>
      </c>
      <c r="AF38" s="74">
        <f>AF36+AF37</f>
        <v>4125</v>
      </c>
      <c r="AG38" s="74"/>
      <c r="AH38" s="74">
        <f>AH36+AH37</f>
        <v>4146</v>
      </c>
      <c r="AI38" s="74">
        <f>AI36+AI37</f>
        <v>-721</v>
      </c>
      <c r="AJ38" s="74">
        <f>AJ36+AJ37</f>
        <v>3941</v>
      </c>
      <c r="AK38" s="74">
        <f>AK36+AK37</f>
        <v>5952</v>
      </c>
      <c r="AL38" s="74"/>
      <c r="AM38" s="74">
        <f>AM36+AM37</f>
        <v>8774</v>
      </c>
      <c r="AN38" s="74">
        <f>AN36+AN37</f>
        <v>8422</v>
      </c>
      <c r="AO38" s="74">
        <f>AO36+AO37</f>
        <v>5792</v>
      </c>
      <c r="AP38" s="193">
        <f>AP36+AP37</f>
        <v>1798</v>
      </c>
      <c r="AQ38" s="74"/>
      <c r="AR38" s="74">
        <f>AR36+AR37</f>
        <v>-10126</v>
      </c>
      <c r="AS38" s="74">
        <f>AS36+AS37</f>
        <v>9140</v>
      </c>
      <c r="AT38" s="74">
        <f>AT36+AT37</f>
        <v>-3175</v>
      </c>
      <c r="AU38" s="74">
        <f>AU36+AU37</f>
        <v>7997</v>
      </c>
      <c r="AV38" s="74"/>
      <c r="AW38" s="74">
        <f>AW36+AW37</f>
        <v>10615</v>
      </c>
      <c r="AX38" s="74">
        <f>AX36+AX37</f>
        <v>19063</v>
      </c>
      <c r="AY38" s="193">
        <f>AY36+AY37</f>
        <v>21256</v>
      </c>
      <c r="AZ38" s="308"/>
      <c r="BA38" s="74"/>
      <c r="BB38" s="74">
        <f>BB36+BB37</f>
        <v>35892</v>
      </c>
      <c r="BC38" s="74">
        <f>BC36+BC37</f>
        <v>38438</v>
      </c>
      <c r="BD38" s="74">
        <f>BD36+BD37</f>
        <v>11988</v>
      </c>
      <c r="BE38" s="74">
        <f>BE36+BE37</f>
        <v>4716</v>
      </c>
      <c r="BF38" s="74"/>
      <c r="BG38" s="74">
        <f>BG36+BG37</f>
        <v>15893</v>
      </c>
      <c r="BH38" s="74">
        <f>BH36+BH37</f>
        <v>3150</v>
      </c>
      <c r="BI38" s="74">
        <f>BI36+BI37</f>
        <v>6594</v>
      </c>
      <c r="BJ38" s="74">
        <f>BJ36+BJ37</f>
        <v>10229</v>
      </c>
    </row>
    <row r="39" spans="2:62" x14ac:dyDescent="0.2">
      <c r="B39" s="3" t="s">
        <v>64</v>
      </c>
      <c r="C39" s="3" t="s">
        <v>21</v>
      </c>
      <c r="D39" s="1"/>
      <c r="E39" s="2"/>
      <c r="F39" s="1"/>
      <c r="G39" s="1"/>
      <c r="H39" s="1"/>
      <c r="I39" s="90"/>
      <c r="J39" s="2"/>
      <c r="K39" s="2"/>
      <c r="L39" s="2"/>
      <c r="M39" s="2"/>
      <c r="N39" s="22"/>
      <c r="O39" s="2"/>
      <c r="P39" s="2"/>
      <c r="Q39" s="2"/>
      <c r="R39" s="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136"/>
      <c r="AQ39" s="22"/>
      <c r="AR39" s="22"/>
      <c r="AS39" s="22"/>
      <c r="AT39" s="22"/>
      <c r="AU39" s="22"/>
      <c r="AV39" s="22"/>
      <c r="AW39" s="22"/>
      <c r="AX39" s="22"/>
      <c r="AY39" s="136"/>
      <c r="AZ39" s="299"/>
      <c r="BA39" s="22"/>
      <c r="BB39" s="22"/>
      <c r="BC39" s="22"/>
      <c r="BD39" s="22"/>
      <c r="BE39" s="22"/>
      <c r="BF39" s="22"/>
      <c r="BG39" s="22"/>
      <c r="BH39" s="22"/>
      <c r="BI39" s="22"/>
      <c r="BJ39" s="22"/>
    </row>
    <row r="40" spans="2:62" x14ac:dyDescent="0.2">
      <c r="B40" s="53" t="s">
        <v>65</v>
      </c>
      <c r="C40" s="53" t="s">
        <v>22</v>
      </c>
      <c r="D40" s="22">
        <f>Cumulative!D40</f>
        <v>4840</v>
      </c>
      <c r="E40" s="20">
        <f>Cumulative!E40-Cumulative!D40</f>
        <v>1345</v>
      </c>
      <c r="F40" s="20">
        <f>Cumulative!F40-Cumulative!E40</f>
        <v>5019</v>
      </c>
      <c r="G40" s="20">
        <f>Cumulative!G40-Cumulative!F40</f>
        <v>2991</v>
      </c>
      <c r="H40" s="1"/>
      <c r="I40" s="22">
        <f>Cumulative!I40</f>
        <v>2089</v>
      </c>
      <c r="J40" s="20">
        <f>Cumulative!J40-Cumulative!I40</f>
        <v>2547</v>
      </c>
      <c r="K40" s="20">
        <f>Cumulative!K40-Cumulative!J40</f>
        <v>2654</v>
      </c>
      <c r="L40" s="20">
        <f>Cumulative!L40-Cumulative!K40</f>
        <v>4935</v>
      </c>
      <c r="M40" s="20"/>
      <c r="N40" s="22">
        <f>Cumulative!N40</f>
        <v>831</v>
      </c>
      <c r="O40" s="20">
        <f>Cumulative!O40-Cumulative!N40</f>
        <v>5309</v>
      </c>
      <c r="P40" s="20">
        <f>Cumulative!P40-Cumulative!O40</f>
        <v>2480</v>
      </c>
      <c r="Q40" s="20">
        <f>Cumulative!Q40-Cumulative!P40</f>
        <v>-4239</v>
      </c>
      <c r="R40" s="20"/>
      <c r="S40" s="22">
        <f>Cumulative!S40</f>
        <v>6776</v>
      </c>
      <c r="T40" s="22">
        <f>Cumulative!T40-Cumulative!S40</f>
        <v>5065</v>
      </c>
      <c r="U40" s="22">
        <v>1143</v>
      </c>
      <c r="V40" s="22">
        <f>Cumulative!V40-Cumulative!U40</f>
        <v>1755</v>
      </c>
      <c r="W40" s="22"/>
      <c r="X40" s="22">
        <f>Cumulative!X40</f>
        <v>13186</v>
      </c>
      <c r="Y40" s="22">
        <f>Cumulative!Y40-Cumulative!X40</f>
        <v>369</v>
      </c>
      <c r="Z40" s="22">
        <v>1682</v>
      </c>
      <c r="AA40" s="22">
        <f>Cumulative!AA40-Cumulative!Z40</f>
        <v>4034</v>
      </c>
      <c r="AB40" s="22"/>
      <c r="AC40" s="22">
        <f>Cumulative!AC40</f>
        <v>1482</v>
      </c>
      <c r="AD40" s="22">
        <f>Cumulative!AD40-Cumulative!AC40</f>
        <v>185</v>
      </c>
      <c r="AE40" s="22">
        <f>Cumulative!AE40-Cumulative!AD40</f>
        <v>7943</v>
      </c>
      <c r="AF40" s="22">
        <f>Cumulative!AF40-Cumulative!AE40</f>
        <v>3822</v>
      </c>
      <c r="AG40" s="22"/>
      <c r="AH40" s="22">
        <f>Cumulative!AH40</f>
        <v>3933</v>
      </c>
      <c r="AI40" s="22">
        <f>Cumulative!AI40-Cumulative!AH40</f>
        <v>-747</v>
      </c>
      <c r="AJ40" s="22">
        <f>Cumulative!AJ40-Cumulative!AI40</f>
        <v>3817</v>
      </c>
      <c r="AK40" s="22">
        <f>Cumulative!AK40-Cumulative!AJ40</f>
        <v>5765</v>
      </c>
      <c r="AL40" s="22"/>
      <c r="AM40" s="22">
        <f>Cumulative!AM40</f>
        <v>8609</v>
      </c>
      <c r="AN40" s="22">
        <f>Cumulative!AN40-Cumulative!AM40</f>
        <v>8218</v>
      </c>
      <c r="AO40" s="22">
        <f>Cumulative!AO40-Cumulative!AN40</f>
        <v>5635</v>
      </c>
      <c r="AP40" s="136">
        <f>Cumulative!AP40-Cumulative!AO40</f>
        <v>1757</v>
      </c>
      <c r="AQ40" s="22"/>
      <c r="AR40" s="22">
        <f>Cumulative!AR40</f>
        <v>-10250</v>
      </c>
      <c r="AS40" s="22">
        <f>Cumulative!AS40-Cumulative!AR40</f>
        <v>8955</v>
      </c>
      <c r="AT40" s="22">
        <f>Cumulative!AT40-Cumulative!AS40</f>
        <v>-3267</v>
      </c>
      <c r="AU40" s="22">
        <f>Cumulative!AU40-Cumulative!AT40</f>
        <v>7872</v>
      </c>
      <c r="AV40" s="22"/>
      <c r="AW40" s="22">
        <f>Cumulative!AW40</f>
        <v>10478</v>
      </c>
      <c r="AX40" s="22">
        <f>Cumulative!AX40-Cumulative!AW40</f>
        <v>18843</v>
      </c>
      <c r="AY40" s="136">
        <f>Cumulative!AY40-Cumulative!AX40</f>
        <v>21039</v>
      </c>
      <c r="AZ40" s="299"/>
      <c r="BA40" s="22"/>
      <c r="BB40" s="22">
        <f>Cumulative!BB40</f>
        <v>35685</v>
      </c>
      <c r="BC40" s="22">
        <f>Cumulative!BC40-Cumulative!BB40</f>
        <v>38318</v>
      </c>
      <c r="BD40" s="22">
        <f>Cumulative!BD40-Cumulative!BC40</f>
        <v>11824</v>
      </c>
      <c r="BE40" s="22">
        <f>Cumulative!BE40-Cumulative!BD40</f>
        <v>4607</v>
      </c>
      <c r="BF40" s="22"/>
      <c r="BG40" s="22">
        <f>Cumulative!BG40</f>
        <v>15778</v>
      </c>
      <c r="BH40" s="22">
        <f>Cumulative!BH40-Cumulative!BG40</f>
        <v>3161</v>
      </c>
      <c r="BI40" s="22">
        <f>Cumulative!BI40-Cumulative!BH40</f>
        <v>6557</v>
      </c>
      <c r="BJ40" s="22">
        <f>Cumulative!BJ40-Cumulative!BI40</f>
        <v>10225</v>
      </c>
    </row>
    <row r="41" spans="2:62" ht="15" thickBot="1" x14ac:dyDescent="0.25">
      <c r="B41" s="119" t="s">
        <v>66</v>
      </c>
      <c r="C41" s="119" t="s">
        <v>23</v>
      </c>
      <c r="D41" s="120">
        <f>D38-D40</f>
        <v>283</v>
      </c>
      <c r="E41" s="120">
        <f>E38-E40</f>
        <v>117</v>
      </c>
      <c r="F41" s="120">
        <f>F38-F40</f>
        <v>113</v>
      </c>
      <c r="G41" s="120">
        <f>G38-G40</f>
        <v>153</v>
      </c>
      <c r="H41" s="120"/>
      <c r="I41" s="120">
        <f>I38-I40</f>
        <v>269</v>
      </c>
      <c r="J41" s="120">
        <f>J38-J40</f>
        <v>331</v>
      </c>
      <c r="K41" s="120">
        <f>K38-K40</f>
        <v>-84</v>
      </c>
      <c r="L41" s="120">
        <f>L38-L40</f>
        <v>74</v>
      </c>
      <c r="M41" s="120"/>
      <c r="N41" s="120">
        <f>N38-N40</f>
        <v>606</v>
      </c>
      <c r="O41" s="120">
        <f>O38-O40</f>
        <v>-196</v>
      </c>
      <c r="P41" s="120">
        <f>P38-P40</f>
        <v>482</v>
      </c>
      <c r="Q41" s="120">
        <f>Q38-Q40</f>
        <v>1477</v>
      </c>
      <c r="R41" s="120"/>
      <c r="S41" s="120">
        <f>S38-S40</f>
        <v>291</v>
      </c>
      <c r="T41" s="120">
        <f>T38-T40</f>
        <v>-69</v>
      </c>
      <c r="U41" s="120">
        <f>U38-U40</f>
        <v>1116</v>
      </c>
      <c r="V41" s="120">
        <f>V38-V40</f>
        <v>629</v>
      </c>
      <c r="W41" s="120"/>
      <c r="X41" s="120">
        <f>X38-X40</f>
        <v>-529</v>
      </c>
      <c r="Y41" s="120">
        <f>Y38-Y40</f>
        <v>6695</v>
      </c>
      <c r="Z41" s="120">
        <f>Z38-Z40</f>
        <v>20</v>
      </c>
      <c r="AA41" s="120">
        <f>AA38-AA40</f>
        <v>68</v>
      </c>
      <c r="AB41" s="120"/>
      <c r="AC41" s="120">
        <f>AC38-AC40</f>
        <v>89</v>
      </c>
      <c r="AD41" s="120">
        <f>AD38-AD40</f>
        <v>190</v>
      </c>
      <c r="AE41" s="120">
        <f>AE38-AE40</f>
        <v>246</v>
      </c>
      <c r="AF41" s="120">
        <f>AF38-AF40</f>
        <v>303</v>
      </c>
      <c r="AG41" s="120"/>
      <c r="AH41" s="120">
        <f>AH38-AH40</f>
        <v>213</v>
      </c>
      <c r="AI41" s="120">
        <f>AI38-AI40</f>
        <v>26</v>
      </c>
      <c r="AJ41" s="120">
        <f>AJ38-AJ40</f>
        <v>124</v>
      </c>
      <c r="AK41" s="231">
        <f>AK38-AK40</f>
        <v>187</v>
      </c>
      <c r="AL41" s="120"/>
      <c r="AM41" s="120">
        <f>AM38-AM40</f>
        <v>165</v>
      </c>
      <c r="AN41" s="120">
        <f>AN38-AN40</f>
        <v>204</v>
      </c>
      <c r="AO41" s="120">
        <f>AO38-AO40</f>
        <v>157</v>
      </c>
      <c r="AP41" s="231">
        <f>AP38-AP40</f>
        <v>41</v>
      </c>
      <c r="AQ41" s="120"/>
      <c r="AR41" s="120">
        <f>AR38-AR40</f>
        <v>124</v>
      </c>
      <c r="AS41" s="120">
        <f>AS38-AS40</f>
        <v>185</v>
      </c>
      <c r="AT41" s="120">
        <f>AT38-AT40</f>
        <v>92</v>
      </c>
      <c r="AU41" s="120">
        <f>AU38-AU40</f>
        <v>125</v>
      </c>
      <c r="AV41" s="120"/>
      <c r="AW41" s="120">
        <f>AW38-AW40</f>
        <v>137</v>
      </c>
      <c r="AX41" s="120">
        <f>AX38-AX40</f>
        <v>220</v>
      </c>
      <c r="AY41" s="137">
        <f>AY38-AY40</f>
        <v>217</v>
      </c>
      <c r="AZ41" s="348"/>
      <c r="BA41" s="120"/>
      <c r="BB41" s="120">
        <f>BB38-BB40</f>
        <v>207</v>
      </c>
      <c r="BC41" s="120">
        <f>BC38-BC40</f>
        <v>120</v>
      </c>
      <c r="BD41" s="120">
        <f>BD38-BD40</f>
        <v>164</v>
      </c>
      <c r="BE41" s="120">
        <f>BE38-BE40</f>
        <v>109</v>
      </c>
      <c r="BF41" s="120"/>
      <c r="BG41" s="120">
        <f>BG38-BG40</f>
        <v>115</v>
      </c>
      <c r="BH41" s="120">
        <f>BH38-BH40</f>
        <v>-11</v>
      </c>
      <c r="BI41" s="120">
        <f>BI38-BI40</f>
        <v>37</v>
      </c>
      <c r="BJ41" s="120">
        <f>BJ38-BJ40</f>
        <v>4</v>
      </c>
    </row>
    <row r="42" spans="2:62" x14ac:dyDescent="0.2">
      <c r="B42" s="53"/>
      <c r="C42" s="53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J42" s="22"/>
      <c r="AK42" s="22"/>
      <c r="AL42" s="22"/>
      <c r="AM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2"/>
    </row>
    <row r="43" spans="2:62" x14ac:dyDescent="0.2">
      <c r="B43" s="121" t="s">
        <v>163</v>
      </c>
      <c r="C43" s="121" t="s">
        <v>164</v>
      </c>
      <c r="D43" s="125"/>
      <c r="E43" s="125"/>
      <c r="F43" s="125"/>
      <c r="G43" s="125"/>
      <c r="H43" s="125"/>
      <c r="I43" s="125"/>
      <c r="J43" s="125"/>
      <c r="K43" s="125"/>
      <c r="L43" s="125"/>
      <c r="M43" s="125"/>
      <c r="N43" s="125"/>
      <c r="O43" s="125"/>
      <c r="P43" s="125"/>
      <c r="Q43" s="125"/>
      <c r="R43" s="125"/>
      <c r="S43" s="125"/>
      <c r="T43" s="125"/>
      <c r="U43" s="125"/>
      <c r="V43" s="125"/>
      <c r="W43" s="125"/>
      <c r="X43" s="125"/>
      <c r="Y43" s="125"/>
      <c r="Z43" s="125"/>
      <c r="AA43" s="125"/>
      <c r="AB43" s="125"/>
      <c r="AC43" s="125"/>
      <c r="AD43" s="125"/>
      <c r="AE43" s="125"/>
      <c r="AF43" s="125"/>
      <c r="AG43" s="125"/>
      <c r="AH43" s="125"/>
      <c r="AI43" s="125"/>
      <c r="AJ43" s="125"/>
      <c r="AK43" s="125"/>
      <c r="AL43" s="125"/>
      <c r="AM43" s="125"/>
      <c r="AN43" s="125"/>
      <c r="AO43" s="125"/>
      <c r="AP43" s="258"/>
      <c r="AQ43" s="125"/>
      <c r="AR43" s="125"/>
      <c r="AS43" s="125"/>
      <c r="AT43" s="125"/>
      <c r="AU43" s="125"/>
      <c r="AV43" s="125"/>
      <c r="AW43" s="125"/>
      <c r="AX43" s="125"/>
      <c r="AY43" s="125"/>
      <c r="AZ43" s="125"/>
      <c r="BA43" s="125"/>
      <c r="BB43" s="125"/>
      <c r="BC43" s="125"/>
      <c r="BD43" s="125"/>
      <c r="BE43" s="125"/>
      <c r="BF43" s="125"/>
      <c r="BG43" s="125"/>
      <c r="BH43" s="125"/>
      <c r="BI43" s="125"/>
      <c r="BJ43" s="125"/>
    </row>
    <row r="44" spans="2:62" x14ac:dyDescent="0.2">
      <c r="B44" s="3" t="s">
        <v>63</v>
      </c>
      <c r="C44" s="3" t="s">
        <v>134</v>
      </c>
      <c r="D44" s="2">
        <f>D38-((D16+D17+D27+D28)*0.8)</f>
        <v>3785.3999999999996</v>
      </c>
      <c r="E44" s="2">
        <f>E38-((E16+E17+E27+E28)*0.8)</f>
        <v>3117.2</v>
      </c>
      <c r="F44" s="2">
        <f>F38-((F16+F17+F27+F28)*0.8)</f>
        <v>3712</v>
      </c>
      <c r="G44" s="2">
        <f>G38-((G16+G17+G27+G28)*0.8)</f>
        <v>2871.2</v>
      </c>
      <c r="H44" s="2"/>
      <c r="I44" s="2">
        <f>I38-((I16+I17+I27+I28)*0.8)</f>
        <v>2793.2</v>
      </c>
      <c r="J44" s="2">
        <f>J38-((J16+J17+J27+J28)*0.8)</f>
        <v>3563.6</v>
      </c>
      <c r="K44" s="2">
        <f>K38-((K16+K17+K27+K28)*0.8)</f>
        <v>2590.8000000000002</v>
      </c>
      <c r="L44" s="2">
        <f>L38-((L16+L17+L27+L28)*0.8)</f>
        <v>5321.8</v>
      </c>
      <c r="M44" s="2"/>
      <c r="N44" s="2">
        <f>N38-((N16+N17+N27+N28)*0.8)</f>
        <v>3390.6000000000004</v>
      </c>
      <c r="O44" s="2">
        <f>O38-((O16+O17+O27+O28)*0.8)</f>
        <v>4189</v>
      </c>
      <c r="P44" s="2">
        <f>P38-((P16+P17+P27+P28)*0.8)</f>
        <v>6678</v>
      </c>
      <c r="Q44" s="2">
        <f>Q38-((Q16+Q17+Q27+Q28)*0.8)</f>
        <v>6710</v>
      </c>
      <c r="R44" s="2"/>
      <c r="S44" s="2">
        <f>S38-((S16+S17+S27+S28)*0.8)</f>
        <v>8156.6</v>
      </c>
      <c r="T44" s="2">
        <f>T38-((T16+T17+T27+T28)*0.8)</f>
        <v>3285.6</v>
      </c>
      <c r="U44" s="2">
        <f>U38-((U16+U17+U27+U28)*0.8)</f>
        <v>7099</v>
      </c>
      <c r="V44" s="2">
        <f>V38-((V16+V17+V27+V28)*0.8)</f>
        <v>4348.8</v>
      </c>
      <c r="W44" s="2"/>
      <c r="X44" s="2">
        <f>X38-((X16+X17+X27+X28)*0.8)</f>
        <v>11156.2</v>
      </c>
      <c r="Y44" s="2">
        <f>Y38-((Y16+Y17+Y27+Y28)*0.8)</f>
        <v>6654.4</v>
      </c>
      <c r="Z44" s="2">
        <f>Z38-((Z16+Z17+Z27+Z28)*0.8)</f>
        <v>1153.1999999999998</v>
      </c>
      <c r="AA44" s="2">
        <f>AA38-((AA16+AA17+AA27+AA28)*0.8)</f>
        <v>2402</v>
      </c>
      <c r="AB44" s="2"/>
      <c r="AC44" s="2">
        <f>AC38-((AC16+AC17+AC27+AC28)*0.8)</f>
        <v>50.199999999999818</v>
      </c>
      <c r="AD44" s="2">
        <f>AD38-((AD16+AD17+AD27+AD28)*0.8)</f>
        <v>2083.8000000000002</v>
      </c>
      <c r="AE44" s="2">
        <f>AE38-((AE16+AE17+AE27+AE28)*0.8)</f>
        <v>8012.2</v>
      </c>
      <c r="AF44" s="2">
        <f>AF38-((AF16+AF17+AF27+AF28)*0.8)</f>
        <v>3877.8</v>
      </c>
      <c r="AG44" s="2"/>
      <c r="AH44" s="2">
        <f>AH38-((AH16+AH17+AH27+AH28)*0.8)</f>
        <v>4024.4</v>
      </c>
      <c r="AI44" s="2">
        <f>AI38-((AI16+AI17+AI27+AI28)*0.8)</f>
        <v>1151.8000000000002</v>
      </c>
      <c r="AJ44" s="2">
        <f>AJ38-((AJ16+AJ17+AJ27+AJ28)*0.8)</f>
        <v>5876.2</v>
      </c>
      <c r="AK44" s="2">
        <f>AK38-((AK16+AK17+AK27+AK28)*0.8)</f>
        <v>7900</v>
      </c>
      <c r="AL44" s="2"/>
      <c r="AM44" s="2">
        <f>AM38-((AM16+AM17+AM27+AM28)*0.8)</f>
        <v>5066</v>
      </c>
      <c r="AN44" s="2">
        <f>AN38-((AN16+AN17+AN27+AN28)*0.8)</f>
        <v>7402.8</v>
      </c>
      <c r="AO44" s="2">
        <f>AO38-((AO16+AO17+AO27+AO28)*0.8)</f>
        <v>6019.2</v>
      </c>
      <c r="AP44" s="228">
        <f>AP38-((AP16+AP17+AP27+AP28)*0.8)</f>
        <v>687.59999999999991</v>
      </c>
      <c r="AQ44" s="2"/>
      <c r="AR44" s="2">
        <f>AR38-((AR16+AR17+AR27+AR28)*0.8)</f>
        <v>-285.19999999999891</v>
      </c>
      <c r="AS44" s="2">
        <f>AS38-((AS16+AS17+AS27+AS28)*0.8)</f>
        <v>4988.8</v>
      </c>
      <c r="AT44" s="2">
        <f>AT38-((AT16+AT17+AT27+AT28)*0.8)</f>
        <v>3745.8</v>
      </c>
      <c r="AU44" s="2">
        <f>AU38-((AU16+AU17+AU27+AU28)*0.8)</f>
        <v>3974.6</v>
      </c>
      <c r="AV44" s="2"/>
      <c r="AW44" s="2">
        <f>AW38-((AW16+AW17+AW27+AW28)*0.8)</f>
        <v>11018.2</v>
      </c>
      <c r="AX44" s="2">
        <f>AX38-((AX16+AX17+AX27+AX28)*0.8)</f>
        <v>17147.8</v>
      </c>
      <c r="AY44" s="154">
        <f>AY38-((AY16+AY17+AY27+AY28)*0.8)</f>
        <v>21176</v>
      </c>
      <c r="AZ44" s="301"/>
      <c r="BA44" s="2"/>
      <c r="BB44" s="2">
        <f>BB38-((BB16+BB17+BB27+BB28)*0.8)</f>
        <v>42884.800000000003</v>
      </c>
      <c r="BC44" s="2">
        <f>BC38-((BC16+BC17+BC27+BC28)*0.8)</f>
        <v>20070</v>
      </c>
      <c r="BD44" s="2">
        <f>BD38-((BD16+BD17+BD27+BD28)*0.8)</f>
        <v>16650.400000000001</v>
      </c>
      <c r="BE44" s="2">
        <f>BE38-((BE16+BE17+BE27+BE28)*0.8)</f>
        <v>9332</v>
      </c>
      <c r="BF44" s="2"/>
      <c r="BG44" s="2">
        <f>BG38-((BG16+BG17+BG27+BG28)*0.8)</f>
        <v>14457</v>
      </c>
      <c r="BH44" s="2">
        <f>BH38-((BH16+BH17+BH27+BH28)*0.8)</f>
        <v>5276.4</v>
      </c>
      <c r="BI44" s="2">
        <f>BI38-((BI16+BI17+BI27+BI28)*0.8)</f>
        <v>6091.6</v>
      </c>
      <c r="BJ44" s="2">
        <f>BJ38-((BJ16+BJ17+BJ27+BJ28)*0.8)</f>
        <v>15744.2</v>
      </c>
    </row>
    <row r="45" spans="2:62" x14ac:dyDescent="0.2">
      <c r="B45" s="53" t="s">
        <v>133</v>
      </c>
      <c r="C45" s="53" t="s">
        <v>298</v>
      </c>
      <c r="D45" s="90">
        <f>Cumulative!D45</f>
        <v>-460</v>
      </c>
      <c r="E45" s="20">
        <f>Cumulative!E45-Cumulative!D45</f>
        <v>-526</v>
      </c>
      <c r="F45" s="20">
        <f>Cumulative!F45-Cumulative!E45</f>
        <v>-652</v>
      </c>
      <c r="G45" s="20">
        <f>Cumulative!G45-Cumulative!F45</f>
        <v>-752</v>
      </c>
      <c r="H45" s="21"/>
      <c r="I45" s="22">
        <f>Cumulative!I45</f>
        <v>-726</v>
      </c>
      <c r="J45" s="20">
        <f>Cumulative!J45-Cumulative!I45</f>
        <v>-751</v>
      </c>
      <c r="K45" s="20">
        <f>Cumulative!K45-Cumulative!J45</f>
        <v>-671</v>
      </c>
      <c r="L45" s="20">
        <f>Cumulative!L45-Cumulative!K45</f>
        <v>254</v>
      </c>
      <c r="M45" s="20"/>
      <c r="N45" s="22">
        <f>Cumulative!N45</f>
        <v>-498</v>
      </c>
      <c r="O45" s="20">
        <f>Cumulative!O45-Cumulative!N45</f>
        <v>-115</v>
      </c>
      <c r="P45" s="20">
        <f>Cumulative!P45-Cumulative!O45</f>
        <v>-598</v>
      </c>
      <c r="Q45" s="20">
        <f>Cumulative!Q45-Cumulative!P45</f>
        <v>-669</v>
      </c>
      <c r="R45" s="20"/>
      <c r="S45" s="22">
        <f>Cumulative!S45</f>
        <v>-126</v>
      </c>
      <c r="T45" s="22">
        <f>Cumulative!T45-Cumulative!S45</f>
        <v>-128</v>
      </c>
      <c r="U45" s="22">
        <f>Cumulative!U45-Cumulative!T45</f>
        <v>-573</v>
      </c>
      <c r="V45" s="22">
        <f>Cumulative!V45-Cumulative!U45</f>
        <v>-229</v>
      </c>
      <c r="W45" s="22"/>
      <c r="X45" s="22">
        <f>Cumulative!X45</f>
        <v>-265</v>
      </c>
      <c r="Y45" s="22">
        <f>Cumulative!Y45-Cumulative!X45</f>
        <v>-234</v>
      </c>
      <c r="Z45" s="22">
        <f>Cumulative!Z45-Cumulative!Y45</f>
        <v>-549</v>
      </c>
      <c r="AA45" s="22">
        <f>Cumulative!AA45-Cumulative!Z45</f>
        <v>-42</v>
      </c>
      <c r="AB45" s="22"/>
      <c r="AC45" s="22">
        <f>Cumulative!AC45</f>
        <v>-233</v>
      </c>
      <c r="AD45" s="22">
        <f>Cumulative!AD45-Cumulative!AC45</f>
        <v>-230</v>
      </c>
      <c r="AE45" s="22">
        <f>Cumulative!AE45-Cumulative!AD45</f>
        <v>-134</v>
      </c>
      <c r="AF45" s="22">
        <f>Cumulative!AF45-Cumulative!AE45</f>
        <v>-196</v>
      </c>
      <c r="AG45" s="22"/>
      <c r="AH45" s="22">
        <f>Cumulative!AH45</f>
        <v>-146</v>
      </c>
      <c r="AI45" s="22">
        <f>Cumulative!AI45-Cumulative!AH45</f>
        <v>-2976</v>
      </c>
      <c r="AJ45" s="22">
        <f>Cumulative!AJ45-Cumulative!AI45</f>
        <v>-703</v>
      </c>
      <c r="AK45" s="22">
        <f>Cumulative!AK45-Cumulative!AJ45</f>
        <v>-963</v>
      </c>
      <c r="AL45" s="22"/>
      <c r="AM45" s="22">
        <f>Cumulative!AM45</f>
        <v>-1765</v>
      </c>
      <c r="AN45" s="22">
        <f>Cumulative!AN45-Cumulative!AM45</f>
        <v>-400</v>
      </c>
      <c r="AO45" s="22">
        <f>Cumulative!AO45-Cumulative!AN45</f>
        <v>-1127</v>
      </c>
      <c r="AP45" s="136">
        <f>Cumulative!AP45-Cumulative!AO45</f>
        <v>-1125</v>
      </c>
      <c r="AQ45" s="22"/>
      <c r="AR45" s="22">
        <f>Cumulative!AR45</f>
        <v>-1461</v>
      </c>
      <c r="AS45" s="22">
        <f>Cumulative!AS45-Cumulative!AR45</f>
        <v>221</v>
      </c>
      <c r="AT45" s="22">
        <f>Cumulative!AT45-Cumulative!AS45</f>
        <v>-1020</v>
      </c>
      <c r="AU45" s="22">
        <f>Cumulative!AU45-Cumulative!AT45</f>
        <v>-1139</v>
      </c>
      <c r="AV45" s="22"/>
      <c r="AW45" s="22">
        <f>Cumulative!AW45</f>
        <v>-1027</v>
      </c>
      <c r="AX45" s="22">
        <f>Cumulative!AX45-Cumulative!AW45</f>
        <v>-204</v>
      </c>
      <c r="AY45" s="136">
        <f>Cumulative!AY45-Cumulative!AX45</f>
        <v>-131</v>
      </c>
      <c r="AZ45" s="299"/>
      <c r="BA45" s="22"/>
      <c r="BB45" s="22">
        <f>Cumulative!BB45</f>
        <v>-137</v>
      </c>
      <c r="BC45" s="22">
        <f>Cumulative!BC45-Cumulative!BB45</f>
        <v>-27</v>
      </c>
      <c r="BD45" s="22">
        <f>Cumulative!BD45-Cumulative!BC45</f>
        <v>-146</v>
      </c>
      <c r="BE45" s="22">
        <f>Cumulative!BE45-Cumulative!BD45</f>
        <v>-84</v>
      </c>
      <c r="BF45" s="22"/>
      <c r="BG45" s="22">
        <f>Cumulative!BG45</f>
        <v>-40</v>
      </c>
      <c r="BH45" s="22">
        <f>Cumulative!BH45-Cumulative!BG45</f>
        <v>-1988</v>
      </c>
      <c r="BI45" s="22">
        <f>Cumulative!BI45-Cumulative!BH45</f>
        <v>-1158</v>
      </c>
      <c r="BJ45" s="22">
        <f>Cumulative!BJ45-Cumulative!BI45</f>
        <v>-223</v>
      </c>
    </row>
    <row r="46" spans="2:62" x14ac:dyDescent="0.2">
      <c r="B46" s="118" t="s">
        <v>283</v>
      </c>
      <c r="C46" s="118" t="s">
        <v>282</v>
      </c>
      <c r="D46" s="114">
        <f>D44-(D25+D31+D32+D33-D45)*0.8</f>
        <v>3095.7999999999997</v>
      </c>
      <c r="E46" s="114">
        <f>E44-(E25+E31+E32+E33-E45)*0.8</f>
        <v>3264.3999999999996</v>
      </c>
      <c r="F46" s="114">
        <f>F44-(F25+F31+F32+F33-F45)*0.8</f>
        <v>3014.4</v>
      </c>
      <c r="G46" s="114">
        <f>G44-(G25+G31+G32+G33-G45)*0.8</f>
        <v>2094.3999999999996</v>
      </c>
      <c r="H46" s="114"/>
      <c r="I46" s="114">
        <f>I44-(I25+I31+I32+I33-I45)*0.8</f>
        <v>2224.3999999999996</v>
      </c>
      <c r="J46" s="114">
        <f>J44-(J25+J31+J32+J33-J45)*0.8</f>
        <v>2915.6</v>
      </c>
      <c r="K46" s="114">
        <f>K44-(K25+K31+K32+K33-K45)*0.8</f>
        <v>1772.4</v>
      </c>
      <c r="L46" s="114">
        <f>L44-(L25+L31+L32+L33-L45)*0.8</f>
        <v>1609</v>
      </c>
      <c r="M46" s="114"/>
      <c r="N46" s="114">
        <f>N44-(N25+N31+N32+N33-N45)*0.8</f>
        <v>2583.4000000000005</v>
      </c>
      <c r="O46" s="114">
        <f>O44-(O25+O31+O32+O33-O45)*0.8</f>
        <v>2177.8000000000002</v>
      </c>
      <c r="P46" s="114">
        <f>P44-(P25+P31+P32+P33-P45)*0.8</f>
        <v>2482</v>
      </c>
      <c r="Q46" s="114">
        <f>Q44-(Q25+Q31+Q32+Q33-Q45)*0.8</f>
        <v>3980.3999999999996</v>
      </c>
      <c r="R46" s="114"/>
      <c r="S46" s="114">
        <f>S44-(S25+S31+S32+S33-S45)*0.8</f>
        <v>8343</v>
      </c>
      <c r="T46" s="114">
        <f>T44-(T25+T31+T32+T33-T45)*0.8</f>
        <v>3676</v>
      </c>
      <c r="U46" s="114">
        <f>U44-(U25+U31+U32+U33-U45)*0.8</f>
        <v>6296.6</v>
      </c>
      <c r="V46" s="114">
        <f>V44-(V25+V31+V32+V33-V45)*0.8</f>
        <v>4921.6000000000004</v>
      </c>
      <c r="W46" s="114"/>
      <c r="X46" s="114">
        <f>X44-(X25+X31+X32+X33-X45)*0.8</f>
        <v>5482.6</v>
      </c>
      <c r="Y46" s="114">
        <f>Y44-(Y25+Y31+Y32+Y33-Y45)*0.8</f>
        <v>4012.7999999999993</v>
      </c>
      <c r="Z46" s="114">
        <f>Z44-(Z25+Z31+Z32+Z33-Z45)*0.8</f>
        <v>1688.3999999999999</v>
      </c>
      <c r="AA46" s="114">
        <f>AA44-(AA25+AA31+AA32+AA33-AA45)*0.8</f>
        <v>2591.6</v>
      </c>
      <c r="AB46" s="114"/>
      <c r="AC46" s="114">
        <f>AC44-(AC25+AC31+AC32+AC33-AC45)*0.8</f>
        <v>3925.4</v>
      </c>
      <c r="AD46" s="114">
        <f>AD44-(AD25+AD31+AD32+AD33-AD45)*0.8</f>
        <v>3045.4</v>
      </c>
      <c r="AE46" s="114">
        <f>AE44-(AE25+AE31+AE32+AE33-AE45)*0.8</f>
        <v>2533.7999999999993</v>
      </c>
      <c r="AF46" s="114">
        <f>AF44-(AF25+AF31+AF32+AF33-AF45)*0.8</f>
        <v>3617</v>
      </c>
      <c r="AG46" s="114"/>
      <c r="AH46" s="114">
        <f>AH44-(AH25+AH31+AH32+AH33-AH45)*0.8</f>
        <v>3349.2</v>
      </c>
      <c r="AI46" s="114">
        <f>AI44-(AI25+AI31+AI32+AI33-AI45)*0.8</f>
        <v>767.80000000000018</v>
      </c>
      <c r="AJ46" s="114">
        <f>AJ44-(AJ25+AJ31+AJ32+AJ33-AJ45)*0.8</f>
        <v>5406.5999999999995</v>
      </c>
      <c r="AK46" s="114">
        <f>AK44-(AK25+AK31+AK32+AK33-AK45)*0.8</f>
        <v>4881.6000000000004</v>
      </c>
      <c r="AL46" s="114"/>
      <c r="AM46" s="114">
        <f>AM44-(AM25+AM31+AM32+AM33-AM45)*0.8</f>
        <v>3719.6</v>
      </c>
      <c r="AN46" s="114">
        <f>AN44-(AN25+AN31+AN32+AN33-AN45)*0.8</f>
        <v>6264.4</v>
      </c>
      <c r="AO46" s="114">
        <f>AO44-(AO25+AO31+AO32+AO33-AO45)*0.8</f>
        <v>3422.3999999999996</v>
      </c>
      <c r="AP46" s="195">
        <f>AP44-(AP25+AP31+AP32+AP33-AP45)*0.8</f>
        <v>1079.5999999999999</v>
      </c>
      <c r="AQ46" s="114"/>
      <c r="AR46" s="114">
        <f>AR44-(AR25+AR31+AR32+AR33-AR45)*0.8</f>
        <v>-671.599999999999</v>
      </c>
      <c r="AS46" s="114">
        <f>AS44-(AS25+AS31+AS32+AS33-AS45)*0.8</f>
        <v>6336.8</v>
      </c>
      <c r="AT46" s="114">
        <f>AT44-(AT25+AT31+AT32+AT33-AT45)*0.8</f>
        <v>3017</v>
      </c>
      <c r="AU46" s="114">
        <f>AU44-(AU25+AU31+AU32+AU33-AU45)*0.8</f>
        <v>4541</v>
      </c>
      <c r="AV46" s="114"/>
      <c r="AW46" s="114">
        <f>AW44-(AW25+AW31+AW32+AW33-AW45)*0.8</f>
        <v>9041.4000000000015</v>
      </c>
      <c r="AX46" s="114">
        <f>AX44-(AX25+AX31+AX32+AX33-AX45)*0.8</f>
        <v>15802.199999999999</v>
      </c>
      <c r="AY46" s="195">
        <f>AY44-(AY25+AY31+AY32+AY33-AY45)*0.8</f>
        <v>19473.599999999999</v>
      </c>
      <c r="AZ46" s="349"/>
      <c r="BA46" s="114"/>
      <c r="BB46" s="114">
        <f>BB44-(BB25+BB31+BB32+BB33-BB45)*0.8</f>
        <v>42950.400000000001</v>
      </c>
      <c r="BC46" s="114">
        <f>BC44-(BC25+BC31+BC32+BC33-BC45)*0.8</f>
        <v>19530</v>
      </c>
      <c r="BD46" s="114">
        <f>BD44-(BD25+BD31+BD32+BD33-BD45)*0.8</f>
        <v>14800.000000000002</v>
      </c>
      <c r="BE46" s="114">
        <f>BE44-(BE25+BE31+BE32+BE33-BE45)*0.8</f>
        <v>18986.400000000001</v>
      </c>
      <c r="BF46" s="114"/>
      <c r="BG46" s="114">
        <f>BG44-(BG25+BG31+BG32+BG33-BG45)*0.8</f>
        <v>16373</v>
      </c>
      <c r="BH46" s="114">
        <f>BH44-(BH25+BH31+BH32+BH33-BH45)*0.8</f>
        <v>5518</v>
      </c>
      <c r="BI46" s="114">
        <f>BI44-(BI25+BI31+BI32+BI33-BI45)*0.8</f>
        <v>3509.2000000000003</v>
      </c>
      <c r="BJ46" s="114">
        <f>BJ44-(BJ25+BJ31+BJ32+BJ33-BJ45)*0.8</f>
        <v>15943.400000000001</v>
      </c>
    </row>
    <row r="47" spans="2:62" s="5" customFormat="1" ht="15" x14ac:dyDescent="0.25">
      <c r="B47" s="75" t="s">
        <v>10</v>
      </c>
      <c r="C47" s="75" t="s">
        <v>10</v>
      </c>
      <c r="D47" s="76">
        <f>Cumulative!D47</f>
        <v>4909</v>
      </c>
      <c r="E47" s="76">
        <f>Cumulative!E47-Cumulative!D47</f>
        <v>5045</v>
      </c>
      <c r="F47" s="77">
        <f>Cumulative!F47-Cumulative!E47</f>
        <v>5270</v>
      </c>
      <c r="G47" s="77">
        <f>Cumulative!G47-Cumulative!F47</f>
        <v>4700</v>
      </c>
      <c r="H47" s="78"/>
      <c r="I47" s="77">
        <f>Cumulative!I47</f>
        <v>4461</v>
      </c>
      <c r="J47" s="77">
        <f>Cumulative!J47-Cumulative!I47</f>
        <v>4357</v>
      </c>
      <c r="K47" s="77">
        <f>Cumulative!K47-Cumulative!J47</f>
        <v>3562</v>
      </c>
      <c r="L47" s="77">
        <f>Cumulative!L47-Cumulative!K47</f>
        <v>3006</v>
      </c>
      <c r="M47" s="77"/>
      <c r="N47" s="77">
        <f>Cumulative!N47</f>
        <v>4263</v>
      </c>
      <c r="O47" s="77">
        <f>Cumulative!O47-Cumulative!N47</f>
        <v>4323</v>
      </c>
      <c r="P47" s="77">
        <f>Cumulative!P47-Cumulative!O47</f>
        <v>4245</v>
      </c>
      <c r="Q47" s="77">
        <f>Cumulative!Q47-Cumulative!P47</f>
        <v>7579</v>
      </c>
      <c r="R47" s="77"/>
      <c r="S47" s="77">
        <f>Cumulative!S47</f>
        <v>12413</v>
      </c>
      <c r="T47" s="77">
        <f>Cumulative!T47-Cumulative!S47</f>
        <v>7848</v>
      </c>
      <c r="U47" s="168">
        <f>U59</f>
        <v>11012</v>
      </c>
      <c r="V47" s="77">
        <f>Cumulative!V47-Cumulative!U47</f>
        <v>10921</v>
      </c>
      <c r="W47" s="77"/>
      <c r="X47" s="77">
        <f>Cumulative!X47</f>
        <v>10286</v>
      </c>
      <c r="Y47" s="77">
        <f>Cumulative!Y47-Cumulative!X47</f>
        <v>7310</v>
      </c>
      <c r="Z47" s="168">
        <f>Z59</f>
        <v>4751</v>
      </c>
      <c r="AA47" s="77">
        <f>Cumulative!AA47-Cumulative!Z47</f>
        <v>7509</v>
      </c>
      <c r="AB47" s="77"/>
      <c r="AC47" s="77">
        <f>Cumulative!AC47</f>
        <v>7434</v>
      </c>
      <c r="AD47" s="77">
        <f>Cumulative!AD47-Cumulative!AC47</f>
        <v>7204</v>
      </c>
      <c r="AE47" s="77">
        <f>Cumulative!AE47-Cumulative!AD47</f>
        <v>6982</v>
      </c>
      <c r="AF47" s="77">
        <f>Cumulative!AF47-Cumulative!AE47</f>
        <v>8197</v>
      </c>
      <c r="AG47" s="77"/>
      <c r="AH47" s="77">
        <f>Cumulative!AH47</f>
        <v>7958</v>
      </c>
      <c r="AI47" s="77">
        <f>Cumulative!AI47-Cumulative!AH47</f>
        <v>7708</v>
      </c>
      <c r="AJ47" s="77">
        <f>Cumulative!AJ47-Cumulative!AI47</f>
        <v>9820</v>
      </c>
      <c r="AK47" s="77">
        <f>Cumulative!AK47-Cumulative!AJ47</f>
        <v>11567</v>
      </c>
      <c r="AL47" s="77"/>
      <c r="AM47" s="77">
        <f>Cumulative!AM47</f>
        <v>10456</v>
      </c>
      <c r="AN47" s="77">
        <f>Cumulative!AN47-Cumulative!AM47</f>
        <v>10579</v>
      </c>
      <c r="AO47" s="77">
        <f>Cumulative!AO47-Cumulative!AN47</f>
        <v>8468</v>
      </c>
      <c r="AP47" s="259">
        <f>Cumulative!AP47-Cumulative!AO47</f>
        <v>6246</v>
      </c>
      <c r="AQ47" s="77"/>
      <c r="AR47" s="77">
        <f>Cumulative!AR47</f>
        <v>7279</v>
      </c>
      <c r="AS47" s="77">
        <f>Cumulative!AS47-Cumulative!AR47</f>
        <v>8029</v>
      </c>
      <c r="AT47" s="77">
        <f>Cumulative!AT47-Cumulative!AS47</f>
        <v>8808</v>
      </c>
      <c r="AU47" s="77">
        <f>Cumulative!AU47-Cumulative!AT47</f>
        <v>11195</v>
      </c>
      <c r="AV47" s="77"/>
      <c r="AW47" s="77">
        <f>Cumulative!AW47</f>
        <v>15739</v>
      </c>
      <c r="AX47" s="77">
        <f>Cumulative!AX47-Cumulative!AW47</f>
        <v>24532</v>
      </c>
      <c r="AY47" s="259">
        <f>Cumulative!AY47-Cumulative!AX47</f>
        <v>28914</v>
      </c>
      <c r="AZ47" s="350"/>
      <c r="BA47" s="77"/>
      <c r="BB47" s="77">
        <f>Cumulative!BB47</f>
        <v>55874</v>
      </c>
      <c r="BC47" s="77">
        <f>Cumulative!BC47-Cumulative!BB47</f>
        <v>25565</v>
      </c>
      <c r="BD47" s="77">
        <f>Cumulative!BD47-Cumulative!BC47</f>
        <v>24322</v>
      </c>
      <c r="BE47" s="77">
        <f>Cumulative!BE47-Cumulative!BD47</f>
        <v>30561</v>
      </c>
      <c r="BF47" s="77"/>
      <c r="BG47" s="77">
        <f>Cumulative!BG47</f>
        <v>26077</v>
      </c>
      <c r="BH47" s="77">
        <f>Cumulative!BH47-Cumulative!BG47</f>
        <v>10706</v>
      </c>
      <c r="BI47" s="77">
        <f>Cumulative!BI47-Cumulative!BH47</f>
        <v>15001</v>
      </c>
      <c r="BJ47" s="77">
        <f>Cumulative!BJ47-Cumulative!BI47</f>
        <v>16956</v>
      </c>
    </row>
    <row r="48" spans="2:62" s="5" customFormat="1" ht="15.75" thickBot="1" x14ac:dyDescent="0.3">
      <c r="B48" s="51" t="s">
        <v>67</v>
      </c>
      <c r="C48" s="51" t="s">
        <v>67</v>
      </c>
      <c r="D48" s="52">
        <f>D47/D7</f>
        <v>0.26647486700683964</v>
      </c>
      <c r="E48" s="52">
        <f>E47/E7</f>
        <v>0.29940652818991098</v>
      </c>
      <c r="F48" s="52">
        <f>F47/F7</f>
        <v>0.28960817717206133</v>
      </c>
      <c r="G48" s="52">
        <f>G47/G7</f>
        <v>0.26639460409227456</v>
      </c>
      <c r="H48" s="52"/>
      <c r="I48" s="52">
        <f>I47/I7</f>
        <v>0.26936779180001208</v>
      </c>
      <c r="J48" s="52">
        <f>J47/J7</f>
        <v>0.24629734313171284</v>
      </c>
      <c r="K48" s="52">
        <f>K47/K7</f>
        <v>0.20417287630402384</v>
      </c>
      <c r="L48" s="52">
        <f>L47/L7</f>
        <v>0.18547541185907324</v>
      </c>
      <c r="M48" s="52"/>
      <c r="N48" s="52">
        <f>N47/N7</f>
        <v>0.24569189095729352</v>
      </c>
      <c r="O48" s="52">
        <f>O47/O7</f>
        <v>0.23500951345474314</v>
      </c>
      <c r="P48" s="52">
        <f>P47/P7</f>
        <v>0.25073833431777909</v>
      </c>
      <c r="Q48" s="52">
        <f>Q47/Q7</f>
        <v>0.34520610339330449</v>
      </c>
      <c r="R48" s="52"/>
      <c r="S48" s="52">
        <f>S47/S7</f>
        <v>0.44888438867392327</v>
      </c>
      <c r="T48" s="52">
        <f>T47/T7</f>
        <v>0.32132328856862102</v>
      </c>
      <c r="U48" s="52">
        <f>U47/U7</f>
        <v>0.46185463238686408</v>
      </c>
      <c r="V48" s="52">
        <f>V47/V7</f>
        <v>0.46863199450738069</v>
      </c>
      <c r="W48" s="52"/>
      <c r="X48" s="52">
        <f>X47/X7</f>
        <v>0.41119328402958227</v>
      </c>
      <c r="Y48" s="52">
        <f>Y47/Y7</f>
        <v>0.33455377574370709</v>
      </c>
      <c r="Z48" s="52">
        <f>Z47/Z7</f>
        <v>0.23850401606425703</v>
      </c>
      <c r="AA48" s="52">
        <f>AA47/AA7</f>
        <v>0.33263931957118809</v>
      </c>
      <c r="AB48" s="52"/>
      <c r="AC48" s="52">
        <f>AC47/AC7</f>
        <v>0.30881070078511197</v>
      </c>
      <c r="AD48" s="52">
        <f>AD47/AD7</f>
        <v>0.31574333800841514</v>
      </c>
      <c r="AE48" s="52">
        <f>AE47/AE7</f>
        <v>0.3116964285714286</v>
      </c>
      <c r="AF48" s="52">
        <f>AF47/AF7</f>
        <v>0.32718636490639841</v>
      </c>
      <c r="AG48" s="52"/>
      <c r="AH48" s="52">
        <f>AH47/AH7</f>
        <v>0.33089397089397088</v>
      </c>
      <c r="AI48" s="52">
        <f>AI47/AI7</f>
        <v>0.3039072664905571</v>
      </c>
      <c r="AJ48" s="52">
        <f>AJ47/AJ7</f>
        <v>0.34618909962631317</v>
      </c>
      <c r="AK48" s="52">
        <f>AK47/AK7</f>
        <v>0.3819634778588647</v>
      </c>
      <c r="AL48" s="52"/>
      <c r="AM48" s="52">
        <f>AM47/AM7</f>
        <v>0.3543926247288503</v>
      </c>
      <c r="AN48" s="52">
        <f>AN47/AN7</f>
        <v>0.34161069491087576</v>
      </c>
      <c r="AO48" s="52">
        <f>AO47/AO7</f>
        <v>0.29056720310194556</v>
      </c>
      <c r="AP48" s="236">
        <f>AP47/AP7</f>
        <v>0.24766058683584458</v>
      </c>
      <c r="AQ48" s="52"/>
      <c r="AR48" s="52">
        <f>AR47/AR7</f>
        <v>0.25923287866377009</v>
      </c>
      <c r="AS48" s="52">
        <f>AS47/AS7</f>
        <v>0.28317991041512364</v>
      </c>
      <c r="AT48" s="52">
        <f>AT47/AT7</f>
        <v>0.2970056649581872</v>
      </c>
      <c r="AU48" s="52">
        <f>AU47/AU7</f>
        <v>0.33144836570345809</v>
      </c>
      <c r="AV48" s="52"/>
      <c r="AW48" s="52">
        <f>AW47/AW7</f>
        <v>0.40406140891353459</v>
      </c>
      <c r="AX48" s="52">
        <f>AX47/AX7</f>
        <v>0.52162449500318941</v>
      </c>
      <c r="AY48" s="196">
        <f>AY47/AY7</f>
        <v>0.56436281303066382</v>
      </c>
      <c r="AZ48" s="351"/>
      <c r="BA48" s="52"/>
      <c r="BB48" s="52">
        <f>BB47/BB7</f>
        <v>0.5692425245784728</v>
      </c>
      <c r="BC48" s="52">
        <f>BC47/BC7</f>
        <v>0.51778263863571916</v>
      </c>
      <c r="BD48" s="52">
        <f>BD47/BD7</f>
        <v>0.48709270422365969</v>
      </c>
      <c r="BE48" s="52">
        <f>BE47/BE7</f>
        <v>0.51162673898849886</v>
      </c>
      <c r="BF48" s="52"/>
      <c r="BG48" s="52">
        <f>BG47/BG7</f>
        <v>0.49235329657880822</v>
      </c>
      <c r="BH48" s="52">
        <f>BH47/BH7</f>
        <v>0.30594690366644756</v>
      </c>
      <c r="BI48" s="52">
        <f>BI47/BI7</f>
        <v>0.35233464862833519</v>
      </c>
      <c r="BJ48" s="52">
        <f>BJ47/BJ7</f>
        <v>0.34657128257537045</v>
      </c>
    </row>
    <row r="49" spans="2:62" s="5" customFormat="1" ht="15" x14ac:dyDescent="0.25">
      <c r="B49" s="16" t="s">
        <v>233</v>
      </c>
      <c r="C49" s="16" t="s">
        <v>223</v>
      </c>
      <c r="D49" s="143"/>
      <c r="E49" s="144"/>
      <c r="F49" s="144"/>
      <c r="G49" s="35"/>
      <c r="H49" s="144"/>
      <c r="I49" s="144"/>
      <c r="J49" s="144"/>
      <c r="K49" s="144"/>
      <c r="L49" s="144"/>
      <c r="M49" s="144"/>
      <c r="N49" s="144"/>
      <c r="O49" s="144"/>
      <c r="P49" s="144"/>
      <c r="Q49" s="144"/>
      <c r="R49" s="144"/>
      <c r="S49" s="144"/>
      <c r="T49" s="144"/>
      <c r="U49" s="144"/>
      <c r="V49" s="144"/>
      <c r="W49" s="144"/>
      <c r="X49" s="144"/>
      <c r="Y49" s="144"/>
      <c r="Z49" s="144"/>
      <c r="AA49" s="144"/>
      <c r="AB49" s="144"/>
      <c r="AC49" s="144"/>
      <c r="AD49" s="144"/>
      <c r="AE49" s="144"/>
      <c r="AF49" s="144"/>
      <c r="AG49" s="144"/>
      <c r="AH49" s="144"/>
      <c r="AI49" s="144"/>
      <c r="AJ49" s="144"/>
      <c r="AK49" s="144"/>
      <c r="AL49" s="144"/>
      <c r="AM49" s="202"/>
      <c r="AN49" s="144"/>
      <c r="AO49" s="144"/>
      <c r="AP49" s="260"/>
      <c r="AQ49" s="144"/>
      <c r="AR49" s="202"/>
      <c r="AS49" s="144"/>
      <c r="AT49" s="144"/>
      <c r="AU49" s="144"/>
      <c r="AV49" s="144"/>
      <c r="AW49" s="202"/>
      <c r="AX49" s="144"/>
      <c r="AY49" s="260"/>
      <c r="AZ49" s="352"/>
      <c r="BA49" s="144"/>
      <c r="BB49" s="202"/>
      <c r="BC49" s="144"/>
      <c r="BD49" s="144"/>
      <c r="BE49" s="202"/>
      <c r="BF49" s="144"/>
      <c r="BG49" s="202"/>
      <c r="BH49" s="144"/>
      <c r="BI49" s="144"/>
      <c r="BJ49" s="144"/>
    </row>
    <row r="50" spans="2:62" s="5" customFormat="1" ht="15" x14ac:dyDescent="0.25">
      <c r="B50" s="53" t="s">
        <v>224</v>
      </c>
      <c r="C50" s="53" t="s">
        <v>212</v>
      </c>
      <c r="D50" s="204">
        <f>Cumulative!D50</f>
        <v>3237</v>
      </c>
      <c r="E50" s="30">
        <f>Cumulative!E50-Cumulative!D50</f>
        <v>3534</v>
      </c>
      <c r="F50" s="30">
        <f>Cumulative!F50-Cumulative!E50</f>
        <v>3516</v>
      </c>
      <c r="G50" s="30">
        <f>Cumulative!G50-Cumulative!F50</f>
        <v>3237</v>
      </c>
      <c r="H50" s="209"/>
      <c r="I50" s="30">
        <f>Cumulative!I50</f>
        <v>2498</v>
      </c>
      <c r="J50" s="30">
        <f>Cumulative!J50-Cumulative!I50</f>
        <v>2523</v>
      </c>
      <c r="K50" s="30">
        <f>Cumulative!K50-Cumulative!J50</f>
        <v>2172</v>
      </c>
      <c r="L50" s="30">
        <f>Cumulative!L50-Cumulative!K50</f>
        <v>1887</v>
      </c>
      <c r="M50" s="209"/>
      <c r="N50" s="30">
        <f>Cumulative!N50</f>
        <v>1839</v>
      </c>
      <c r="O50" s="30">
        <f>Cumulative!O50-Cumulative!N50</f>
        <v>2784</v>
      </c>
      <c r="P50" s="30">
        <f>Cumulative!P50-Cumulative!O50</f>
        <v>3017</v>
      </c>
      <c r="Q50" s="30">
        <f>Cumulative!Q50-Cumulative!P50</f>
        <v>5541</v>
      </c>
      <c r="R50" s="209"/>
      <c r="S50" s="30">
        <f>Cumulative!S50</f>
        <v>6618</v>
      </c>
      <c r="T50" s="30">
        <f>Cumulative!T50-Cumulative!S50</f>
        <v>3890</v>
      </c>
      <c r="U50" s="190">
        <f>Cumulative!U50-Cumulative!T50</f>
        <v>5132</v>
      </c>
      <c r="V50" s="30">
        <f>Cumulative!V50-Cumulative!U50</f>
        <v>6323</v>
      </c>
      <c r="W50" s="209"/>
      <c r="X50" s="30">
        <f>Cumulative!X50</f>
        <v>5079</v>
      </c>
      <c r="Y50" s="30">
        <f>Cumulative!Y50-Cumulative!X50</f>
        <v>4080</v>
      </c>
      <c r="Z50" s="30">
        <f>Cumulative!Z50-Cumulative!Y50</f>
        <v>1971</v>
      </c>
      <c r="AA50" s="30">
        <f>Cumulative!AA50-Cumulative!Z50</f>
        <v>4798</v>
      </c>
      <c r="AB50" s="209"/>
      <c r="AC50" s="30">
        <f>Cumulative!AC50</f>
        <v>3905</v>
      </c>
      <c r="AD50" s="30">
        <f>Cumulative!AD50-Cumulative!AC50</f>
        <v>4397</v>
      </c>
      <c r="AE50" s="30">
        <f>Cumulative!AE50-Cumulative!AD50</f>
        <v>3713</v>
      </c>
      <c r="AF50" s="30">
        <f>Cumulative!AF50-Cumulative!AE50</f>
        <v>5749</v>
      </c>
      <c r="AG50" s="30"/>
      <c r="AH50" s="30">
        <f>Cumulative!AH50</f>
        <v>4940</v>
      </c>
      <c r="AI50" s="30">
        <f>Cumulative!AI50-Cumulative!AH50</f>
        <v>4967</v>
      </c>
      <c r="AJ50" s="30">
        <f>Cumulative!AJ50-Cumulative!AI50</f>
        <v>6105</v>
      </c>
      <c r="AK50" s="30">
        <f>Cumulative!AK50-Cumulative!AJ50</f>
        <v>7734</v>
      </c>
      <c r="AL50" s="209"/>
      <c r="AM50" s="30">
        <f>Cumulative!AM50</f>
        <v>7718</v>
      </c>
      <c r="AN50" s="30">
        <f>Cumulative!AN50-Cumulative!AM50</f>
        <v>5900</v>
      </c>
      <c r="AO50" s="30">
        <f>Cumulative!AO50-Cumulative!AN50</f>
        <v>4800</v>
      </c>
      <c r="AP50" s="190">
        <f>Cumulative!AP50-Cumulative!AO50</f>
        <v>7526</v>
      </c>
      <c r="AQ50" s="209"/>
      <c r="AR50" s="30">
        <f>Cumulative!AR50</f>
        <v>3248</v>
      </c>
      <c r="AS50" s="30">
        <f>Cumulative!AS50-Cumulative!AR50</f>
        <v>6176</v>
      </c>
      <c r="AT50" s="30">
        <f>Cumulative!AT50-Cumulative!AS50</f>
        <v>5233</v>
      </c>
      <c r="AU50" s="30">
        <f>Cumulative!AU50-Cumulative!AT50</f>
        <v>5453</v>
      </c>
      <c r="AV50" s="30"/>
      <c r="AW50" s="30">
        <f>Cumulative!AW50</f>
        <v>9380</v>
      </c>
      <c r="AX50" s="30">
        <f>Cumulative!AX50-Cumulative!AW50</f>
        <v>15539</v>
      </c>
      <c r="AY50" s="190">
        <f>Cumulative!AY50-Cumulative!AX50</f>
        <v>19891</v>
      </c>
      <c r="AZ50" s="317"/>
      <c r="BA50" s="30"/>
      <c r="BB50" s="30">
        <f>Cumulative!BB50</f>
        <v>50334</v>
      </c>
      <c r="BC50" s="30">
        <f>Cumulative!BC50-Cumulative!BB50</f>
        <v>18449</v>
      </c>
      <c r="BD50" s="30">
        <f>Cumulative!BD50-Cumulative!BC50</f>
        <v>17613</v>
      </c>
      <c r="BE50" s="30">
        <f>Cumulative!BE50-Cumulative!BD50</f>
        <v>24799</v>
      </c>
      <c r="BF50" s="30"/>
      <c r="BG50" s="30">
        <f>Cumulative!BG50</f>
        <v>20450</v>
      </c>
      <c r="BH50" s="30">
        <f>Cumulative!BH50-Cumulative!BG50</f>
        <v>8130</v>
      </c>
      <c r="BI50" s="30">
        <f>Cumulative!BI50-Cumulative!BH50</f>
        <v>11129</v>
      </c>
      <c r="BJ50" s="30">
        <f>Cumulative!BJ50-Cumulative!BI50</f>
        <v>13810</v>
      </c>
    </row>
    <row r="51" spans="2:62" s="5" customFormat="1" ht="15" x14ac:dyDescent="0.25">
      <c r="B51" s="53" t="s">
        <v>225</v>
      </c>
      <c r="C51" s="53" t="s">
        <v>213</v>
      </c>
      <c r="D51" s="204">
        <f>Cumulative!D51</f>
        <v>1426</v>
      </c>
      <c r="E51" s="30">
        <f>Cumulative!E51-Cumulative!D51</f>
        <v>1642</v>
      </c>
      <c r="F51" s="30">
        <f>Cumulative!F51-Cumulative!E51</f>
        <v>235</v>
      </c>
      <c r="G51" s="30">
        <f>Cumulative!G51-Cumulative!F51</f>
        <v>1284</v>
      </c>
      <c r="H51" s="209"/>
      <c r="I51" s="30">
        <f>Cumulative!I51</f>
        <v>1512</v>
      </c>
      <c r="J51" s="30">
        <f>Cumulative!J51-Cumulative!I51</f>
        <v>1458</v>
      </c>
      <c r="K51" s="30">
        <f>Cumulative!K51-Cumulative!J51</f>
        <v>935</v>
      </c>
      <c r="L51" s="30">
        <f>Cumulative!L51-Cumulative!K51</f>
        <v>706</v>
      </c>
      <c r="M51" s="209"/>
      <c r="N51" s="30">
        <f>Cumulative!N51</f>
        <v>1125</v>
      </c>
      <c r="O51" s="30">
        <f>Cumulative!O51-Cumulative!N51</f>
        <v>999</v>
      </c>
      <c r="P51" s="30">
        <f>Cumulative!P51-Cumulative!O51</f>
        <v>746</v>
      </c>
      <c r="Q51" s="30">
        <f>Cumulative!Q51-Cumulative!P51</f>
        <v>1170</v>
      </c>
      <c r="R51" s="209"/>
      <c r="S51" s="30">
        <f>Cumulative!S51</f>
        <v>3004</v>
      </c>
      <c r="T51" s="30">
        <f>Cumulative!T51-Cumulative!S51</f>
        <v>2606</v>
      </c>
      <c r="U51" s="190">
        <f>Cumulative!U51-Cumulative!T51</f>
        <v>3209</v>
      </c>
      <c r="V51" s="30">
        <f>Cumulative!V51-Cumulative!U51</f>
        <v>3170</v>
      </c>
      <c r="W51" s="209"/>
      <c r="X51" s="30">
        <f>Cumulative!X51</f>
        <v>2776</v>
      </c>
      <c r="Y51" s="30">
        <f>Cumulative!Y51-Cumulative!X51</f>
        <v>1772</v>
      </c>
      <c r="Z51" s="30">
        <f>Cumulative!Z51-Cumulative!Y51</f>
        <v>886</v>
      </c>
      <c r="AA51" s="30">
        <f>Cumulative!AA51-Cumulative!Z51</f>
        <v>764</v>
      </c>
      <c r="AB51" s="209"/>
      <c r="AC51" s="30">
        <f>Cumulative!AC51</f>
        <v>1597</v>
      </c>
      <c r="AD51" s="30">
        <f>Cumulative!AD51-Cumulative!AC51</f>
        <v>1491</v>
      </c>
      <c r="AE51" s="30">
        <f>Cumulative!AE51-Cumulative!AD51</f>
        <v>1995</v>
      </c>
      <c r="AF51" s="30">
        <f>Cumulative!AF51-Cumulative!AE51</f>
        <v>1980</v>
      </c>
      <c r="AG51" s="30"/>
      <c r="AH51" s="30">
        <f>Cumulative!AH51</f>
        <v>1665</v>
      </c>
      <c r="AI51" s="30">
        <f>Cumulative!AI51-Cumulative!AH51</f>
        <v>1165</v>
      </c>
      <c r="AJ51" s="30">
        <f>Cumulative!AJ51-Cumulative!AI51</f>
        <v>2659</v>
      </c>
      <c r="AK51" s="30">
        <f>Cumulative!AK51-Cumulative!AJ51</f>
        <v>2858</v>
      </c>
      <c r="AL51" s="209"/>
      <c r="AM51" s="30">
        <f>Cumulative!AM51</f>
        <v>1770</v>
      </c>
      <c r="AN51" s="30">
        <f>Cumulative!AN51-Cumulative!AM51</f>
        <v>1404</v>
      </c>
      <c r="AO51" s="30">
        <f>Cumulative!AO51-Cumulative!AN51</f>
        <v>1787</v>
      </c>
      <c r="AP51" s="190">
        <f>Cumulative!AP51-Cumulative!AO51</f>
        <v>-1039</v>
      </c>
      <c r="AQ51" s="209"/>
      <c r="AR51" s="30">
        <f>Cumulative!AR51</f>
        <v>1256</v>
      </c>
      <c r="AS51" s="30">
        <f>Cumulative!AS51-Cumulative!AR51</f>
        <v>947</v>
      </c>
      <c r="AT51" s="30">
        <f>Cumulative!AT51-Cumulative!AS51</f>
        <v>1897</v>
      </c>
      <c r="AU51" s="30">
        <f>Cumulative!AU51-Cumulative!AT51</f>
        <v>2044</v>
      </c>
      <c r="AV51" s="30"/>
      <c r="AW51" s="30">
        <f>Cumulative!AW51</f>
        <v>2601</v>
      </c>
      <c r="AX51" s="30">
        <f>Cumulative!AX51-Cumulative!AW51</f>
        <v>4743</v>
      </c>
      <c r="AY51" s="190">
        <f>Cumulative!AY51-Cumulative!AX51</f>
        <v>6060</v>
      </c>
      <c r="AZ51" s="317"/>
      <c r="BA51" s="30"/>
      <c r="BB51" s="30">
        <f>Cumulative!BB51</f>
        <v>2705</v>
      </c>
      <c r="BC51" s="30">
        <f>Cumulative!BC51-Cumulative!BB51</f>
        <v>2332</v>
      </c>
      <c r="BD51" s="30">
        <f>Cumulative!BD51-Cumulative!BC51</f>
        <v>4503</v>
      </c>
      <c r="BE51" s="30">
        <f>Cumulative!BE51-Cumulative!BD51</f>
        <v>2401</v>
      </c>
      <c r="BF51" s="30"/>
      <c r="BG51" s="30">
        <f>Cumulative!BG51</f>
        <v>3570</v>
      </c>
      <c r="BH51" s="30">
        <f>Cumulative!BH51-Cumulative!BG51</f>
        <v>1364</v>
      </c>
      <c r="BI51" s="30">
        <f>Cumulative!BI51-Cumulative!BH51</f>
        <v>1947</v>
      </c>
      <c r="BJ51" s="30">
        <f>Cumulative!BJ51-Cumulative!BI51</f>
        <v>2583</v>
      </c>
    </row>
    <row r="52" spans="2:62" s="5" customFormat="1" ht="15" x14ac:dyDescent="0.25">
      <c r="B52" s="53" t="s">
        <v>227</v>
      </c>
      <c r="C52" s="53" t="s">
        <v>214</v>
      </c>
      <c r="D52" s="204">
        <f>Cumulative!D52</f>
        <v>160</v>
      </c>
      <c r="E52" s="30">
        <f>Cumulative!E52-Cumulative!D52</f>
        <v>134</v>
      </c>
      <c r="F52" s="30">
        <f>Cumulative!F52-Cumulative!E52</f>
        <v>144</v>
      </c>
      <c r="G52" s="30">
        <f>Cumulative!G52-Cumulative!F52</f>
        <v>127</v>
      </c>
      <c r="H52" s="209"/>
      <c r="I52" s="30">
        <f>Cumulative!I52</f>
        <v>200</v>
      </c>
      <c r="J52" s="30">
        <f>Cumulative!J52-Cumulative!I52</f>
        <v>194</v>
      </c>
      <c r="K52" s="30">
        <f>Cumulative!K52-Cumulative!J52</f>
        <v>12</v>
      </c>
      <c r="L52" s="30">
        <f>Cumulative!L52-Cumulative!K52</f>
        <v>216</v>
      </c>
      <c r="M52" s="209"/>
      <c r="N52" s="30">
        <f>Cumulative!N52</f>
        <v>185</v>
      </c>
      <c r="O52" s="30">
        <f>Cumulative!O52-Cumulative!N52</f>
        <v>171</v>
      </c>
      <c r="P52" s="30">
        <f>Cumulative!P52-Cumulative!O52</f>
        <v>212</v>
      </c>
      <c r="Q52" s="30">
        <f>Cumulative!Q52-Cumulative!P52</f>
        <v>206</v>
      </c>
      <c r="R52" s="209"/>
      <c r="S52" s="30">
        <f>Cumulative!S52</f>
        <v>-6</v>
      </c>
      <c r="T52" s="30">
        <f>Cumulative!T52-Cumulative!S52</f>
        <v>-190</v>
      </c>
      <c r="U52" s="190">
        <v>0</v>
      </c>
      <c r="V52" s="30">
        <f>Cumulative!V52-Cumulative!U52</f>
        <v>0</v>
      </c>
      <c r="W52" s="209"/>
      <c r="X52" s="30"/>
      <c r="Y52" s="30"/>
      <c r="Z52" s="30"/>
      <c r="AA52" s="30"/>
      <c r="AB52" s="209"/>
      <c r="AC52" s="30"/>
      <c r="AD52" s="30"/>
      <c r="AE52" s="30"/>
      <c r="AF52" s="30"/>
      <c r="AG52" s="30"/>
      <c r="AH52" s="30"/>
      <c r="AI52" s="30"/>
      <c r="AJ52" s="30"/>
      <c r="AK52" s="30"/>
      <c r="AL52" s="209"/>
      <c r="AM52" s="30"/>
      <c r="AN52" s="30"/>
      <c r="AO52" s="30"/>
      <c r="AP52" s="190"/>
      <c r="AQ52" s="209"/>
      <c r="AR52" s="30"/>
      <c r="AS52" s="30"/>
      <c r="AT52" s="30"/>
      <c r="AU52" s="30"/>
      <c r="AV52" s="30"/>
      <c r="AW52" s="30"/>
      <c r="AX52" s="30"/>
      <c r="AY52" s="190"/>
      <c r="AZ52" s="317"/>
      <c r="BA52" s="30"/>
      <c r="BB52" s="30"/>
      <c r="BC52" s="30"/>
      <c r="BD52" s="30"/>
      <c r="BE52" s="30"/>
      <c r="BF52" s="30"/>
      <c r="BG52" s="30"/>
      <c r="BH52" s="30"/>
      <c r="BI52" s="30"/>
      <c r="BJ52" s="30"/>
    </row>
    <row r="53" spans="2:62" s="5" customFormat="1" ht="15" x14ac:dyDescent="0.25">
      <c r="B53" s="53" t="s">
        <v>226</v>
      </c>
      <c r="C53" s="53" t="s">
        <v>215</v>
      </c>
      <c r="D53" s="204">
        <f>Cumulative!D53</f>
        <v>161</v>
      </c>
      <c r="E53" s="30">
        <f>Cumulative!E53-Cumulative!D53</f>
        <v>227</v>
      </c>
      <c r="F53" s="30">
        <f>Cumulative!F53-Cumulative!E53</f>
        <v>204</v>
      </c>
      <c r="G53" s="30">
        <f>Cumulative!G53-Cumulative!F53</f>
        <v>286</v>
      </c>
      <c r="H53" s="209"/>
      <c r="I53" s="30">
        <f>Cumulative!I53</f>
        <v>80</v>
      </c>
      <c r="J53" s="30">
        <f>Cumulative!J53-Cumulative!I53</f>
        <v>180</v>
      </c>
      <c r="K53" s="30">
        <f>Cumulative!K53-Cumulative!J53</f>
        <v>194</v>
      </c>
      <c r="L53" s="30">
        <f>Cumulative!L53-Cumulative!K53</f>
        <v>202</v>
      </c>
      <c r="M53" s="209"/>
      <c r="N53" s="30">
        <f>Cumulative!N53</f>
        <v>157</v>
      </c>
      <c r="O53" s="30">
        <f>Cumulative!O53-Cumulative!N53</f>
        <v>291</v>
      </c>
      <c r="P53" s="30">
        <f>Cumulative!P53-Cumulative!O53</f>
        <v>211</v>
      </c>
      <c r="Q53" s="30">
        <f>Cumulative!Q53-Cumulative!P53</f>
        <v>371</v>
      </c>
      <c r="R53" s="209"/>
      <c r="S53" s="30">
        <f>Cumulative!S53</f>
        <v>232</v>
      </c>
      <c r="T53" s="30">
        <f>Cumulative!T53-Cumulative!S53</f>
        <v>175</v>
      </c>
      <c r="U53" s="190">
        <f>Cumulative!U53-Cumulative!T53</f>
        <v>199</v>
      </c>
      <c r="V53" s="30">
        <f>Cumulative!V53-Cumulative!U53</f>
        <v>234</v>
      </c>
      <c r="W53" s="209"/>
      <c r="X53" s="30">
        <f>Cumulative!X53</f>
        <v>159</v>
      </c>
      <c r="Y53" s="30">
        <f>Cumulative!Y53-Cumulative!X53</f>
        <v>81</v>
      </c>
      <c r="Z53" s="30">
        <f>Cumulative!Z53-Cumulative!Y53</f>
        <v>355</v>
      </c>
      <c r="AA53" s="30">
        <f>Cumulative!AA53-Cumulative!Z53</f>
        <v>143</v>
      </c>
      <c r="AB53" s="209"/>
      <c r="AC53" s="30">
        <f>Cumulative!AC53</f>
        <v>175</v>
      </c>
      <c r="AD53" s="30">
        <f>Cumulative!AD53-Cumulative!AC53</f>
        <v>191</v>
      </c>
      <c r="AE53" s="30">
        <f>Cumulative!AE53-Cumulative!AD53</f>
        <v>233</v>
      </c>
      <c r="AF53" s="30">
        <f>Cumulative!AF53-Cumulative!AE53</f>
        <v>106</v>
      </c>
      <c r="AG53" s="30"/>
      <c r="AH53" s="30">
        <f>Cumulative!AH53</f>
        <v>141</v>
      </c>
      <c r="AI53" s="30">
        <f>Cumulative!AI53-Cumulative!AH53</f>
        <v>242</v>
      </c>
      <c r="AJ53" s="30">
        <f>Cumulative!AJ53-Cumulative!AI53</f>
        <v>324</v>
      </c>
      <c r="AK53" s="30">
        <f>Cumulative!AK53-Cumulative!AJ53</f>
        <v>335</v>
      </c>
      <c r="AL53" s="209"/>
      <c r="AM53" s="30">
        <f>Cumulative!AM53</f>
        <v>329</v>
      </c>
      <c r="AN53" s="30">
        <f>Cumulative!AN53-Cumulative!AM53</f>
        <v>623</v>
      </c>
      <c r="AO53" s="30">
        <f>Cumulative!AO53-Cumulative!AN53</f>
        <v>641</v>
      </c>
      <c r="AP53" s="190">
        <f>Cumulative!AP53-Cumulative!AO53</f>
        <v>628</v>
      </c>
      <c r="AQ53" s="209"/>
      <c r="AR53" s="30">
        <f>Cumulative!AR53</f>
        <v>182</v>
      </c>
      <c r="AS53" s="30">
        <f>Cumulative!AS53-Cumulative!AR53</f>
        <v>192</v>
      </c>
      <c r="AT53" s="30">
        <f>Cumulative!AT53-Cumulative!AS53</f>
        <v>533</v>
      </c>
      <c r="AU53" s="30">
        <f>Cumulative!AU53-Cumulative!AT53</f>
        <v>44</v>
      </c>
      <c r="AV53" s="30"/>
      <c r="AW53" s="30">
        <f>Cumulative!AW53</f>
        <v>223</v>
      </c>
      <c r="AX53" s="30">
        <f>Cumulative!AX53-Cumulative!AW53</f>
        <v>400</v>
      </c>
      <c r="AY53" s="190">
        <f>Cumulative!AY53-Cumulative!AX53</f>
        <v>461</v>
      </c>
      <c r="AZ53" s="317"/>
      <c r="BA53" s="30"/>
      <c r="BB53" s="30">
        <f>Cumulative!BB53</f>
        <v>59</v>
      </c>
      <c r="BC53" s="30">
        <f>Cumulative!BC53-Cumulative!BB53</f>
        <v>-182</v>
      </c>
      <c r="BD53" s="30">
        <f>Cumulative!BD53-Cumulative!BC53</f>
        <v>-83</v>
      </c>
      <c r="BE53" s="30">
        <f>Cumulative!BE53-Cumulative!BD53</f>
        <v>77</v>
      </c>
      <c r="BF53" s="30"/>
      <c r="BG53" s="30">
        <f>Cumulative!BG53</f>
        <v>-91</v>
      </c>
      <c r="BH53" s="30">
        <f>Cumulative!BH53-Cumulative!BG53</f>
        <v>-34</v>
      </c>
      <c r="BI53" s="30">
        <f>Cumulative!BI53-Cumulative!BH53</f>
        <v>125</v>
      </c>
      <c r="BJ53" s="30">
        <f>Cumulative!BJ53-Cumulative!BI53</f>
        <v>0</v>
      </c>
    </row>
    <row r="54" spans="2:62" s="5" customFormat="1" ht="15" x14ac:dyDescent="0.25">
      <c r="B54" s="53" t="s">
        <v>228</v>
      </c>
      <c r="C54" s="53" t="s">
        <v>216</v>
      </c>
      <c r="D54" s="204">
        <f>Cumulative!D54</f>
        <v>184</v>
      </c>
      <c r="E54" s="30">
        <f>Cumulative!E54-Cumulative!D54</f>
        <v>-362</v>
      </c>
      <c r="F54" s="30">
        <f>Cumulative!F54-Cumulative!E54</f>
        <v>740</v>
      </c>
      <c r="G54" s="30">
        <f>Cumulative!G54-Cumulative!F54</f>
        <v>480</v>
      </c>
      <c r="H54" s="209"/>
      <c r="I54" s="30">
        <f>Cumulative!I54</f>
        <v>52</v>
      </c>
      <c r="J54" s="30">
        <f>Cumulative!J54-Cumulative!I54</f>
        <v>-215</v>
      </c>
      <c r="K54" s="30">
        <f>Cumulative!K54-Cumulative!J54</f>
        <v>-53</v>
      </c>
      <c r="L54" s="30">
        <f>Cumulative!L54-Cumulative!K54</f>
        <v>60</v>
      </c>
      <c r="M54" s="209"/>
      <c r="N54" s="30">
        <f>Cumulative!N54</f>
        <v>766</v>
      </c>
      <c r="O54" s="30">
        <f>Cumulative!O54-Cumulative!N54</f>
        <v>-16</v>
      </c>
      <c r="P54" s="30">
        <f>Cumulative!P54-Cumulative!O54</f>
        <v>-235</v>
      </c>
      <c r="Q54" s="30">
        <f>Cumulative!Q54-Cumulative!P54</f>
        <v>-308</v>
      </c>
      <c r="R54" s="209"/>
      <c r="S54" s="30">
        <f>Cumulative!S54</f>
        <v>339</v>
      </c>
      <c r="T54" s="30">
        <f>Cumulative!T54-Cumulative!S54</f>
        <v>-14</v>
      </c>
      <c r="U54" s="190">
        <f>Cumulative!U54-Cumulative!T54</f>
        <v>830</v>
      </c>
      <c r="V54" s="30">
        <f>Cumulative!V54-Cumulative!U54</f>
        <v>-304</v>
      </c>
      <c r="W54" s="209"/>
      <c r="X54" s="30">
        <f>Cumulative!X54</f>
        <v>32</v>
      </c>
      <c r="Y54" s="30">
        <f>Cumulative!Y54-Cumulative!X54</f>
        <v>-400</v>
      </c>
      <c r="Z54" s="30">
        <f>Cumulative!Z54-Cumulative!Y54</f>
        <v>262</v>
      </c>
      <c r="AA54" s="30">
        <f>Cumulative!AA54-Cumulative!Z54</f>
        <v>660</v>
      </c>
      <c r="AB54" s="209"/>
      <c r="AC54" s="30">
        <f>Cumulative!AC54</f>
        <v>1097</v>
      </c>
      <c r="AD54" s="30">
        <f>Cumulative!AD54-Cumulative!AC54</f>
        <v>360</v>
      </c>
      <c r="AE54" s="30">
        <f>Cumulative!AE54-Cumulative!AD54</f>
        <v>328</v>
      </c>
      <c r="AF54" s="30">
        <f>Cumulative!AF54-Cumulative!AE54</f>
        <v>-524</v>
      </c>
      <c r="AG54" s="30"/>
      <c r="AH54" s="30">
        <f>Cumulative!AH54</f>
        <v>581</v>
      </c>
      <c r="AI54" s="30">
        <f>Cumulative!AI54-Cumulative!AH54</f>
        <v>477</v>
      </c>
      <c r="AJ54" s="30">
        <f>Cumulative!AJ54-Cumulative!AI54</f>
        <v>437</v>
      </c>
      <c r="AK54" s="30">
        <f>Cumulative!AK54-Cumulative!AJ54</f>
        <v>-776</v>
      </c>
      <c r="AL54" s="209"/>
      <c r="AM54" s="30">
        <f>Cumulative!AM54</f>
        <v>-74</v>
      </c>
      <c r="AN54" s="30">
        <f>Cumulative!AN54-Cumulative!AM54</f>
        <v>2470</v>
      </c>
      <c r="AO54" s="30">
        <f>Cumulative!AO54-Cumulative!AN54</f>
        <v>134</v>
      </c>
      <c r="AP54" s="190">
        <f>Cumulative!AP54-Cumulative!AO54</f>
        <v>-1340</v>
      </c>
      <c r="AQ54" s="209"/>
      <c r="AR54" s="30">
        <f>Cumulative!AR54</f>
        <v>2365</v>
      </c>
      <c r="AS54" s="30">
        <f>Cumulative!AS54-Cumulative!AR54</f>
        <v>279</v>
      </c>
      <c r="AT54" s="30">
        <f>Cumulative!AT54-Cumulative!AS54</f>
        <v>-530</v>
      </c>
      <c r="AU54" s="30">
        <f>Cumulative!AU54-Cumulative!AT54</f>
        <v>2337</v>
      </c>
      <c r="AV54" s="30"/>
      <c r="AW54" s="30">
        <f>Cumulative!AW54</f>
        <v>2525</v>
      </c>
      <c r="AX54" s="30">
        <f>Cumulative!AX54-Cumulative!AW54</f>
        <v>1736</v>
      </c>
      <c r="AY54" s="190">
        <f>Cumulative!AY54-Cumulative!AX54</f>
        <v>510</v>
      </c>
      <c r="AZ54" s="317"/>
      <c r="BA54" s="30"/>
      <c r="BB54" s="30">
        <f>Cumulative!BB54</f>
        <v>251</v>
      </c>
      <c r="BC54" s="30">
        <f>Cumulative!BC54-Cumulative!BB54</f>
        <v>2756</v>
      </c>
      <c r="BD54" s="30">
        <f>Cumulative!BD54-Cumulative!BC54</f>
        <v>-141</v>
      </c>
      <c r="BE54" s="30">
        <f>Cumulative!BE54-Cumulative!BD54</f>
        <v>1398</v>
      </c>
      <c r="BF54" s="30"/>
      <c r="BG54" s="30">
        <f>Cumulative!BG54</f>
        <v>65</v>
      </c>
      <c r="BH54" s="30">
        <f>Cumulative!BH54-Cumulative!BG54</f>
        <v>-816</v>
      </c>
      <c r="BI54" s="30">
        <f>Cumulative!BI54-Cumulative!BH54</f>
        <v>-428</v>
      </c>
      <c r="BJ54" s="30">
        <f>Cumulative!BJ54-Cumulative!BI54</f>
        <v>-1680</v>
      </c>
    </row>
    <row r="55" spans="2:62" s="5" customFormat="1" ht="15" x14ac:dyDescent="0.25">
      <c r="B55" s="53" t="s">
        <v>229</v>
      </c>
      <c r="C55" s="53" t="s">
        <v>217</v>
      </c>
      <c r="D55" s="204">
        <f>Cumulative!D55</f>
        <v>-197</v>
      </c>
      <c r="E55" s="30">
        <f>Cumulative!E55-Cumulative!D55</f>
        <v>-137</v>
      </c>
      <c r="F55" s="30">
        <f>Cumulative!F55-Cumulative!E55</f>
        <v>334</v>
      </c>
      <c r="G55" s="30">
        <f>Cumulative!G55-Cumulative!F55</f>
        <v>-671</v>
      </c>
      <c r="H55" s="209"/>
      <c r="I55" s="30">
        <f>Cumulative!I55</f>
        <v>128</v>
      </c>
      <c r="J55" s="30">
        <f>Cumulative!J55-Cumulative!I55</f>
        <v>256</v>
      </c>
      <c r="K55" s="30">
        <f>Cumulative!K55-Cumulative!J55</f>
        <v>249</v>
      </c>
      <c r="L55" s="30">
        <f>Cumulative!L55-Cumulative!K55</f>
        <v>86</v>
      </c>
      <c r="M55" s="209"/>
      <c r="N55" s="30">
        <f>Cumulative!N55</f>
        <v>317</v>
      </c>
      <c r="O55" s="30">
        <f>Cumulative!O55-Cumulative!N55</f>
        <v>11</v>
      </c>
      <c r="P55" s="30">
        <f>Cumulative!P55-Cumulative!O55</f>
        <v>288</v>
      </c>
      <c r="Q55" s="30">
        <f>Cumulative!Q55-Cumulative!P55</f>
        <v>527</v>
      </c>
      <c r="R55" s="209"/>
      <c r="S55" s="30">
        <f>Cumulative!S55</f>
        <v>1240</v>
      </c>
      <c r="T55" s="30">
        <f>Cumulative!T55-Cumulative!S55</f>
        <v>986</v>
      </c>
      <c r="U55" s="190">
        <f>Cumulative!U55-Cumulative!T55</f>
        <v>1641</v>
      </c>
      <c r="V55" s="30">
        <f>Cumulative!V55-Cumulative!U55</f>
        <v>1612</v>
      </c>
      <c r="W55" s="209"/>
      <c r="X55" s="30">
        <f>Cumulative!X55</f>
        <v>2272</v>
      </c>
      <c r="Y55" s="30">
        <f>Cumulative!Y55-Cumulative!X55</f>
        <v>1835</v>
      </c>
      <c r="Z55" s="30">
        <f>Cumulative!Z55-Cumulative!Y55</f>
        <v>1353</v>
      </c>
      <c r="AA55" s="30">
        <f>Cumulative!AA55-Cumulative!Z55</f>
        <v>1443</v>
      </c>
      <c r="AB55" s="209"/>
      <c r="AC55" s="30">
        <f>Cumulative!AC55</f>
        <v>690</v>
      </c>
      <c r="AD55" s="30">
        <f>Cumulative!AD55-Cumulative!AC55</f>
        <v>782</v>
      </c>
      <c r="AE55" s="30">
        <f>Cumulative!AE55-Cumulative!AD55</f>
        <v>691</v>
      </c>
      <c r="AF55" s="30">
        <f>Cumulative!AF55-Cumulative!AE55</f>
        <v>535</v>
      </c>
      <c r="AG55" s="30"/>
      <c r="AH55" s="30">
        <f>Cumulative!AH55</f>
        <v>613</v>
      </c>
      <c r="AI55" s="30">
        <f>Cumulative!AI55-Cumulative!AH55</f>
        <v>903</v>
      </c>
      <c r="AJ55" s="30">
        <f>Cumulative!AJ55-Cumulative!AI55</f>
        <v>442</v>
      </c>
      <c r="AK55" s="30">
        <f>Cumulative!AK55-Cumulative!AJ55</f>
        <v>1394</v>
      </c>
      <c r="AL55" s="209"/>
      <c r="AM55" s="30">
        <f>Cumulative!AM55</f>
        <v>771</v>
      </c>
      <c r="AN55" s="30">
        <f>Cumulative!AN55-Cumulative!AM55</f>
        <v>9</v>
      </c>
      <c r="AO55" s="30">
        <f>Cumulative!AO55-Cumulative!AN55</f>
        <v>925</v>
      </c>
      <c r="AP55" s="190">
        <f>Cumulative!AP55-Cumulative!AO55</f>
        <v>838</v>
      </c>
      <c r="AQ55" s="209"/>
      <c r="AR55" s="30">
        <f>Cumulative!AR55</f>
        <v>245</v>
      </c>
      <c r="AS55" s="30">
        <f>Cumulative!AS55-Cumulative!AR55</f>
        <v>309</v>
      </c>
      <c r="AT55" s="30">
        <f>Cumulative!AT55-Cumulative!AS55</f>
        <v>1178</v>
      </c>
      <c r="AU55" s="30">
        <f>Cumulative!AU55-Cumulative!AT55</f>
        <v>1216</v>
      </c>
      <c r="AV55" s="30"/>
      <c r="AW55" s="30">
        <f>Cumulative!AW55</f>
        <v>989</v>
      </c>
      <c r="AX55" s="30">
        <f>Cumulative!AX55-Cumulative!AW55</f>
        <v>1872</v>
      </c>
      <c r="AY55" s="190">
        <f>Cumulative!AY55-Cumulative!AX55</f>
        <v>2120</v>
      </c>
      <c r="AZ55" s="317"/>
      <c r="BA55" s="30"/>
      <c r="BB55" s="30">
        <f>Cumulative!BB55</f>
        <v>2427</v>
      </c>
      <c r="BC55" s="30">
        <f>Cumulative!BC55-Cumulative!BB55</f>
        <v>1911</v>
      </c>
      <c r="BD55" s="30">
        <f>Cumulative!BD55-Cumulative!BC55</f>
        <v>2587</v>
      </c>
      <c r="BE55" s="30">
        <f>Cumulative!BE55-Cumulative!BD55</f>
        <v>1482</v>
      </c>
      <c r="BF55" s="30"/>
      <c r="BG55" s="30">
        <f>Cumulative!BG55</f>
        <v>1982</v>
      </c>
      <c r="BH55" s="30">
        <f>Cumulative!BH55-Cumulative!BG55</f>
        <v>2070</v>
      </c>
      <c r="BI55" s="30">
        <f>Cumulative!BI55-Cumulative!BH55</f>
        <v>2408</v>
      </c>
      <c r="BJ55" s="30">
        <f>Cumulative!BJ55-Cumulative!BI55</f>
        <v>1904</v>
      </c>
    </row>
    <row r="56" spans="2:62" s="5" customFormat="1" ht="15" x14ac:dyDescent="0.25">
      <c r="B56" s="53" t="s">
        <v>230</v>
      </c>
      <c r="C56" s="53" t="s">
        <v>218</v>
      </c>
      <c r="D56" s="204">
        <f>Cumulative!D56</f>
        <v>0</v>
      </c>
      <c r="E56" s="30">
        <f>Cumulative!E56-Cumulative!D56</f>
        <v>0</v>
      </c>
      <c r="F56" s="30">
        <f>Cumulative!F56-Cumulative!E56</f>
        <v>0</v>
      </c>
      <c r="G56" s="30">
        <f>Cumulative!G56-Cumulative!F56</f>
        <v>0</v>
      </c>
      <c r="H56" s="209"/>
      <c r="I56" s="30">
        <f>Cumulative!I56</f>
        <v>0</v>
      </c>
      <c r="J56" s="30">
        <f>Cumulative!J56-Cumulative!I56</f>
        <v>0</v>
      </c>
      <c r="K56" s="30">
        <f>Cumulative!K56-Cumulative!J56</f>
        <v>0</v>
      </c>
      <c r="L56" s="30">
        <f>Cumulative!L56-Cumulative!K56</f>
        <v>-116</v>
      </c>
      <c r="M56" s="209"/>
      <c r="N56" s="30">
        <f>Cumulative!N56</f>
        <v>-42</v>
      </c>
      <c r="O56" s="30">
        <f>Cumulative!O56-Cumulative!N56</f>
        <v>-6</v>
      </c>
      <c r="P56" s="30">
        <f>Cumulative!P56-Cumulative!O56</f>
        <v>1</v>
      </c>
      <c r="Q56" s="30">
        <f>Cumulative!Q56-Cumulative!P56</f>
        <v>-9</v>
      </c>
      <c r="R56" s="209"/>
      <c r="S56" s="30">
        <f>Cumulative!S56</f>
        <v>-2</v>
      </c>
      <c r="T56" s="30">
        <f>Cumulative!T56-Cumulative!S56</f>
        <v>-12</v>
      </c>
      <c r="U56" s="190">
        <f>Cumulative!U56-Cumulative!T56</f>
        <v>-22</v>
      </c>
      <c r="V56" s="30">
        <f>Cumulative!V56-Cumulative!U56</f>
        <v>-53</v>
      </c>
      <c r="W56" s="209"/>
      <c r="X56" s="30">
        <f>Cumulative!X56</f>
        <v>-20</v>
      </c>
      <c r="Y56" s="30">
        <f>Cumulative!Y56-Cumulative!X56</f>
        <v>-52</v>
      </c>
      <c r="Z56" s="30">
        <f>Cumulative!Z56-Cumulative!Y56</f>
        <v>-97</v>
      </c>
      <c r="AA56" s="30">
        <f>Cumulative!AA56-Cumulative!Z56</f>
        <v>-176</v>
      </c>
      <c r="AB56" s="209"/>
      <c r="AC56" s="30">
        <f>Cumulative!AC56</f>
        <v>-25</v>
      </c>
      <c r="AD56" s="30">
        <f>Cumulative!AD56-Cumulative!AC56</f>
        <v>-2</v>
      </c>
      <c r="AE56" s="30">
        <f>Cumulative!AE56-Cumulative!AD56</f>
        <v>-2</v>
      </c>
      <c r="AF56" s="30">
        <f>Cumulative!AF56-Cumulative!AE56</f>
        <v>-11</v>
      </c>
      <c r="AG56" s="30"/>
      <c r="AH56" s="30">
        <f>Cumulative!AH56</f>
        <v>-1</v>
      </c>
      <c r="AI56" s="30">
        <f>Cumulative!AI56-Cumulative!AH56</f>
        <v>-4</v>
      </c>
      <c r="AJ56" s="30">
        <f>Cumulative!AJ56-Cumulative!AI56</f>
        <v>-43</v>
      </c>
      <c r="AK56" s="30">
        <f>Cumulative!AK56-Cumulative!AJ56</f>
        <v>-17</v>
      </c>
      <c r="AL56" s="209"/>
      <c r="AM56" s="30">
        <f>Cumulative!AM56</f>
        <v>10</v>
      </c>
      <c r="AN56" s="30">
        <f>Cumulative!AN56-Cumulative!AM56</f>
        <v>-10</v>
      </c>
      <c r="AO56" s="30">
        <f>Cumulative!AO56-Cumulative!AN56</f>
        <v>0</v>
      </c>
      <c r="AP56" s="190">
        <f>Cumulative!AP56-Cumulative!AO56</f>
        <v>0</v>
      </c>
      <c r="AQ56" s="209"/>
      <c r="AR56" s="30">
        <f>Cumulative!AR56</f>
        <v>-7</v>
      </c>
      <c r="AS56" s="30">
        <f>Cumulative!AS56-Cumulative!AR56</f>
        <v>7</v>
      </c>
      <c r="AT56" s="30">
        <f>Cumulative!AT56-Cumulative!AS56</f>
        <v>0</v>
      </c>
      <c r="AU56" s="30">
        <f>Cumulative!AU56-Cumulative!AT56</f>
        <v>0</v>
      </c>
      <c r="AV56" s="30"/>
      <c r="AW56" s="30">
        <f>Cumulative!AW56</f>
        <v>-1</v>
      </c>
      <c r="AX56" s="30">
        <f>Cumulative!AX56-Cumulative!AW56</f>
        <v>1</v>
      </c>
      <c r="AY56" s="190">
        <f>Cumulative!AY56-Cumulative!AX56</f>
        <v>0</v>
      </c>
      <c r="AZ56" s="317"/>
      <c r="BA56" s="30"/>
      <c r="BB56" s="30">
        <f>Cumulative!BB56</f>
        <v>-1</v>
      </c>
      <c r="BC56" s="30">
        <f>Cumulative!BC56-Cumulative!BB56</f>
        <v>1</v>
      </c>
      <c r="BD56" s="30">
        <f>Cumulative!BD56-Cumulative!BC56</f>
        <v>0</v>
      </c>
      <c r="BE56" s="30">
        <f>Cumulative!BE56-Cumulative!BD56</f>
        <v>0</v>
      </c>
      <c r="BF56" s="30"/>
      <c r="BG56" s="30">
        <f>Cumulative!BG56</f>
        <v>0</v>
      </c>
      <c r="BH56" s="30">
        <f>Cumulative!BH56-Cumulative!BG56</f>
        <v>0</v>
      </c>
      <c r="BI56" s="30">
        <f>Cumulative!BI56-Cumulative!BH56</f>
        <v>0</v>
      </c>
      <c r="BJ56" s="30">
        <f>Cumulative!BJ56-Cumulative!BI56</f>
        <v>0</v>
      </c>
    </row>
    <row r="57" spans="2:62" s="5" customFormat="1" ht="15" x14ac:dyDescent="0.25">
      <c r="B57" s="53" t="s">
        <v>231</v>
      </c>
      <c r="C57" s="53" t="s">
        <v>219</v>
      </c>
      <c r="D57" s="204">
        <f>Cumulative!D57</f>
        <v>0</v>
      </c>
      <c r="E57" s="30">
        <f>Cumulative!E57-Cumulative!D57</f>
        <v>0</v>
      </c>
      <c r="F57" s="30">
        <f>Cumulative!F57-Cumulative!E57</f>
        <v>0</v>
      </c>
      <c r="G57" s="30">
        <f>Cumulative!G57-Cumulative!F57</f>
        <v>0</v>
      </c>
      <c r="H57" s="209"/>
      <c r="I57" s="30">
        <f>Cumulative!I57</f>
        <v>0</v>
      </c>
      <c r="J57" s="30">
        <f>Cumulative!J57-Cumulative!I57</f>
        <v>0</v>
      </c>
      <c r="K57" s="30">
        <f>Cumulative!K57-Cumulative!J57</f>
        <v>0</v>
      </c>
      <c r="L57" s="30">
        <f>Cumulative!L57-Cumulative!K57</f>
        <v>0</v>
      </c>
      <c r="M57" s="209"/>
      <c r="N57" s="30">
        <f>Cumulative!N57</f>
        <v>0</v>
      </c>
      <c r="O57" s="30">
        <f>Cumulative!O57-Cumulative!N57</f>
        <v>0</v>
      </c>
      <c r="P57" s="30">
        <f>Cumulative!P57-Cumulative!O57</f>
        <v>20</v>
      </c>
      <c r="Q57" s="30">
        <f>Cumulative!Q57-Cumulative!P57</f>
        <v>141</v>
      </c>
      <c r="R57" s="209"/>
      <c r="S57" s="30">
        <f>Cumulative!S57</f>
        <v>1015</v>
      </c>
      <c r="T57" s="30">
        <f>Cumulative!T57-Cumulative!S57</f>
        <v>397</v>
      </c>
      <c r="U57" s="190">
        <v>0</v>
      </c>
      <c r="V57" s="30">
        <f>Cumulative!V57-Cumulative!U57</f>
        <v>0</v>
      </c>
      <c r="W57" s="209"/>
      <c r="X57" s="30"/>
      <c r="Y57" s="30"/>
      <c r="Z57" s="30"/>
      <c r="AA57" s="30"/>
      <c r="AB57" s="209"/>
      <c r="AC57" s="30"/>
      <c r="AD57" s="30"/>
      <c r="AE57" s="30"/>
      <c r="AF57" s="30"/>
      <c r="AG57" s="30"/>
      <c r="AH57" s="30"/>
      <c r="AI57" s="30"/>
      <c r="AJ57" s="30"/>
      <c r="AK57" s="30"/>
      <c r="AL57" s="209"/>
      <c r="AM57" s="30"/>
      <c r="AN57" s="30"/>
      <c r="AO57" s="30"/>
      <c r="AP57" s="190"/>
      <c r="AQ57" s="209"/>
      <c r="AR57" s="30"/>
      <c r="AS57" s="30"/>
      <c r="AT57" s="30"/>
      <c r="AU57" s="30"/>
      <c r="AV57" s="30"/>
      <c r="AW57" s="30"/>
      <c r="AX57" s="30"/>
      <c r="AY57" s="190"/>
      <c r="AZ57" s="317"/>
      <c r="BA57" s="30"/>
      <c r="BB57" s="30"/>
      <c r="BC57" s="30"/>
      <c r="BD57" s="30"/>
      <c r="BE57" s="30"/>
      <c r="BF57" s="30"/>
      <c r="BG57" s="30"/>
      <c r="BH57" s="30"/>
      <c r="BI57" s="30"/>
      <c r="BJ57" s="30"/>
    </row>
    <row r="58" spans="2:62" s="5" customFormat="1" ht="15.75" thickBot="1" x14ac:dyDescent="0.3">
      <c r="B58" s="119" t="s">
        <v>232</v>
      </c>
      <c r="C58" s="119" t="s">
        <v>220</v>
      </c>
      <c r="D58" s="206">
        <f>Cumulative!D58</f>
        <v>-62</v>
      </c>
      <c r="E58" s="46">
        <f>Cumulative!E58-Cumulative!D58</f>
        <v>7</v>
      </c>
      <c r="F58" s="46">
        <f>Cumulative!F58-Cumulative!E58</f>
        <v>97</v>
      </c>
      <c r="G58" s="46">
        <f>Cumulative!G58-Cumulative!F58</f>
        <v>-43</v>
      </c>
      <c r="H58" s="210"/>
      <c r="I58" s="46">
        <f>Cumulative!I58</f>
        <v>-9</v>
      </c>
      <c r="J58" s="46">
        <f>Cumulative!J58-Cumulative!I58</f>
        <v>-39</v>
      </c>
      <c r="K58" s="46">
        <f>Cumulative!K58-Cumulative!J58</f>
        <v>53</v>
      </c>
      <c r="L58" s="46">
        <f>Cumulative!L58-Cumulative!K58</f>
        <v>-35</v>
      </c>
      <c r="M58" s="210"/>
      <c r="N58" s="46">
        <f>Cumulative!N58</f>
        <v>-84</v>
      </c>
      <c r="O58" s="46">
        <f>Cumulative!O58-Cumulative!N58</f>
        <v>89</v>
      </c>
      <c r="P58" s="46">
        <f>Cumulative!P58-Cumulative!O58</f>
        <v>-15</v>
      </c>
      <c r="Q58" s="46">
        <f>Cumulative!Q58-Cumulative!P58</f>
        <v>-60</v>
      </c>
      <c r="R58" s="210"/>
      <c r="S58" s="46">
        <f>Cumulative!S58</f>
        <v>-27</v>
      </c>
      <c r="T58" s="46">
        <f>Cumulative!T58-Cumulative!S58</f>
        <v>10</v>
      </c>
      <c r="U58" s="199">
        <f>Cumulative!U58-Cumulative!T58</f>
        <v>23</v>
      </c>
      <c r="V58" s="46">
        <f>Cumulative!V58-Cumulative!U58</f>
        <v>-61</v>
      </c>
      <c r="W58" s="210"/>
      <c r="X58" s="46">
        <f>Cumulative!X58</f>
        <v>-12</v>
      </c>
      <c r="Y58" s="46">
        <f>Cumulative!Y58-Cumulative!X58</f>
        <v>-6</v>
      </c>
      <c r="Z58" s="46">
        <f>Cumulative!Z58-Cumulative!Y58</f>
        <v>21</v>
      </c>
      <c r="AA58" s="46">
        <f>Cumulative!AA58-Cumulative!Z58</f>
        <v>-123</v>
      </c>
      <c r="AB58" s="210"/>
      <c r="AC58" s="46">
        <f>Cumulative!AC58</f>
        <v>-5</v>
      </c>
      <c r="AD58" s="46">
        <f>Cumulative!AD58-Cumulative!AC58</f>
        <v>-15</v>
      </c>
      <c r="AE58" s="46">
        <f>Cumulative!AE58-Cumulative!AD58</f>
        <v>24</v>
      </c>
      <c r="AF58" s="46">
        <f>Cumulative!AF58-Cumulative!AE58</f>
        <v>362</v>
      </c>
      <c r="AG58" s="46"/>
      <c r="AH58" s="46">
        <f>Cumulative!AH58</f>
        <v>19</v>
      </c>
      <c r="AI58" s="46">
        <f>Cumulative!AI58-Cumulative!AH58</f>
        <v>-42</v>
      </c>
      <c r="AJ58" s="46">
        <f>Cumulative!AJ58-Cumulative!AI58</f>
        <v>-104</v>
      </c>
      <c r="AK58" s="46">
        <f>Cumulative!AK58-Cumulative!AJ58</f>
        <v>39</v>
      </c>
      <c r="AL58" s="210"/>
      <c r="AM58" s="46">
        <f>Cumulative!AM58</f>
        <v>-68</v>
      </c>
      <c r="AN58" s="46">
        <f>Cumulative!AN58-Cumulative!AM58</f>
        <v>183</v>
      </c>
      <c r="AO58" s="46">
        <f>Cumulative!AO58-Cumulative!AN58</f>
        <v>181</v>
      </c>
      <c r="AP58" s="199">
        <f>Cumulative!AP58-Cumulative!AO58</f>
        <v>-367</v>
      </c>
      <c r="AQ58" s="210"/>
      <c r="AR58" s="46">
        <f>Cumulative!AR58</f>
        <v>-10</v>
      </c>
      <c r="AS58" s="46">
        <f>Cumulative!AS58-Cumulative!AR58</f>
        <v>119</v>
      </c>
      <c r="AT58" s="46">
        <f>Cumulative!AT58-Cumulative!AS58</f>
        <v>497</v>
      </c>
      <c r="AU58" s="199">
        <f>AU59-SUM(AU50:AU57)</f>
        <v>101</v>
      </c>
      <c r="AV58" s="46"/>
      <c r="AW58" s="46">
        <f>Cumulative!AW58</f>
        <v>22</v>
      </c>
      <c r="AX58" s="46">
        <f>Cumulative!AX58-Cumulative!AW58</f>
        <v>241</v>
      </c>
      <c r="AY58" s="199">
        <f>Cumulative!AY58-Cumulative!AX58</f>
        <v>-128</v>
      </c>
      <c r="AZ58" s="353"/>
      <c r="BA58" s="46"/>
      <c r="BB58" s="46">
        <f>Cumulative!BB58</f>
        <v>99</v>
      </c>
      <c r="BC58" s="46">
        <f>Cumulative!BC58-Cumulative!BB58</f>
        <v>298</v>
      </c>
      <c r="BD58" s="46">
        <f>Cumulative!BD58-Cumulative!BC58</f>
        <v>-157</v>
      </c>
      <c r="BE58" s="46">
        <f>Cumulative!BE58-Cumulative!BD58</f>
        <v>404</v>
      </c>
      <c r="BF58" s="46"/>
      <c r="BG58" s="46">
        <f>Cumulative!BG58</f>
        <v>90</v>
      </c>
      <c r="BH58" s="46">
        <f>Cumulative!BH58-Cumulative!BG58</f>
        <v>3</v>
      </c>
      <c r="BI58" s="46">
        <f>Cumulative!BI58-Cumulative!BH58</f>
        <v>-180</v>
      </c>
      <c r="BJ58" s="46">
        <f>Cumulative!BJ58-Cumulative!BI58</f>
        <v>339</v>
      </c>
    </row>
    <row r="59" spans="2:62" s="18" customFormat="1" ht="15.75" thickBot="1" x14ac:dyDescent="0.3">
      <c r="B59" s="161" t="s">
        <v>235</v>
      </c>
      <c r="C59" s="162" t="s">
        <v>234</v>
      </c>
      <c r="D59" s="163">
        <f>D47-D52-D57</f>
        <v>4749</v>
      </c>
      <c r="E59" s="163">
        <f>E47-E52-E57</f>
        <v>4911</v>
      </c>
      <c r="F59" s="163">
        <f>F47-F52-F57</f>
        <v>5126</v>
      </c>
      <c r="G59" s="163">
        <f>G47-G52-G57</f>
        <v>4573</v>
      </c>
      <c r="H59" s="163"/>
      <c r="I59" s="163">
        <f>I47-I52-I57</f>
        <v>4261</v>
      </c>
      <c r="J59" s="163">
        <f>J47-J52-J57</f>
        <v>4163</v>
      </c>
      <c r="K59" s="163">
        <f>K47-K52-K57</f>
        <v>3550</v>
      </c>
      <c r="L59" s="163">
        <f>L47-L52-L57</f>
        <v>2790</v>
      </c>
      <c r="M59" s="163"/>
      <c r="N59" s="163">
        <f>N47-N52-N57</f>
        <v>4078</v>
      </c>
      <c r="O59" s="163">
        <f>O47-O52-O57</f>
        <v>4152</v>
      </c>
      <c r="P59" s="163">
        <f>P47-P52-P57</f>
        <v>4013</v>
      </c>
      <c r="Q59" s="163">
        <f>Q47-Q52-Q57</f>
        <v>7232</v>
      </c>
      <c r="R59" s="164"/>
      <c r="S59" s="163">
        <f>S47-S52-S57</f>
        <v>11404</v>
      </c>
      <c r="T59" s="163">
        <f>T47-T52-T57</f>
        <v>7641</v>
      </c>
      <c r="U59" s="169">
        <f>SUM(U50:U58)</f>
        <v>11012</v>
      </c>
      <c r="V59" s="165">
        <f>SUM(V50:V58)</f>
        <v>10921</v>
      </c>
      <c r="W59" s="164"/>
      <c r="X59" s="163">
        <f>X47-X52-X57</f>
        <v>10286</v>
      </c>
      <c r="Y59" s="163">
        <f>Y47-Y52-Y57</f>
        <v>7310</v>
      </c>
      <c r="Z59" s="169">
        <f>SUM(Z50:Z58)</f>
        <v>4751</v>
      </c>
      <c r="AA59" s="165">
        <f>SUM(AA50:AA58)</f>
        <v>7509</v>
      </c>
      <c r="AB59" s="164"/>
      <c r="AC59" s="163">
        <f>AC47-AC52-AC57</f>
        <v>7434</v>
      </c>
      <c r="AD59" s="163">
        <f>AD47-AD52-AD57</f>
        <v>7204</v>
      </c>
      <c r="AE59" s="163">
        <f>AE47-AE52-AE57</f>
        <v>6982</v>
      </c>
      <c r="AF59" s="163">
        <f>AF47-AF52-AF57</f>
        <v>8197</v>
      </c>
      <c r="AG59" s="163"/>
      <c r="AH59" s="163">
        <f>AH47-AH52-AH57</f>
        <v>7958</v>
      </c>
      <c r="AI59" s="163">
        <f>AI47-AI52-AI57</f>
        <v>7708</v>
      </c>
      <c r="AJ59" s="163">
        <f>AJ47-AJ52-AJ57</f>
        <v>9820</v>
      </c>
      <c r="AK59" s="163">
        <f>AK47-AK52-AK57</f>
        <v>11567</v>
      </c>
      <c r="AL59" s="164"/>
      <c r="AM59" s="163">
        <f>AM47-AM52-AM57</f>
        <v>10456</v>
      </c>
      <c r="AN59" s="163">
        <f>AN47-AN52-AN57</f>
        <v>10579</v>
      </c>
      <c r="AO59" s="163">
        <f>AO47-AO52-AO57</f>
        <v>8468</v>
      </c>
      <c r="AP59" s="165">
        <f>AP47-AP52-AP57</f>
        <v>6246</v>
      </c>
      <c r="AQ59" s="164"/>
      <c r="AR59" s="163">
        <f>AR47-AR52-AR57</f>
        <v>7279</v>
      </c>
      <c r="AS59" s="163">
        <f>AS47-AS52-AS57</f>
        <v>8029</v>
      </c>
      <c r="AT59" s="163">
        <f>AT47-AT52-AT57</f>
        <v>8808</v>
      </c>
      <c r="AU59" s="163">
        <f>AU47-AU52-AU57</f>
        <v>11195</v>
      </c>
      <c r="AV59" s="163"/>
      <c r="AW59" s="163">
        <f>AW47-AW52-AW57</f>
        <v>15739</v>
      </c>
      <c r="AX59" s="163">
        <f>AX47-AX52-AX57</f>
        <v>24532</v>
      </c>
      <c r="AY59" s="165">
        <f>AY47-AY52-AY57</f>
        <v>28914</v>
      </c>
      <c r="AZ59" s="354"/>
      <c r="BA59" s="163"/>
      <c r="BB59" s="163">
        <f>BB47-BB52-BB57</f>
        <v>55874</v>
      </c>
      <c r="BC59" s="163">
        <f>BC47-BC52-BC57</f>
        <v>25565</v>
      </c>
      <c r="BD59" s="163">
        <f>BD47-BD52-BD57</f>
        <v>24322</v>
      </c>
      <c r="BE59" s="163">
        <f>BE47-BE52-BE57</f>
        <v>30561</v>
      </c>
      <c r="BF59" s="163"/>
      <c r="BG59" s="163">
        <f>BG47-BG52-BG57</f>
        <v>26077</v>
      </c>
      <c r="BH59" s="163">
        <f>BH47-BH52-BH57</f>
        <v>10706</v>
      </c>
      <c r="BI59" s="163">
        <f>BI47-BI52-BI57</f>
        <v>15001</v>
      </c>
      <c r="BJ59" s="163">
        <f>BJ47-BJ52-BJ57</f>
        <v>16956</v>
      </c>
    </row>
    <row r="60" spans="2:62" s="18" customFormat="1" ht="15" x14ac:dyDescent="0.25">
      <c r="B60" s="156" t="s">
        <v>244</v>
      </c>
      <c r="C60" s="102"/>
      <c r="D60" s="141"/>
      <c r="E60" s="141"/>
      <c r="F60" s="141"/>
      <c r="G60" s="141"/>
      <c r="H60" s="141"/>
      <c r="I60" s="141"/>
      <c r="J60" s="141"/>
      <c r="K60" s="141"/>
      <c r="L60" s="141"/>
      <c r="M60" s="141"/>
      <c r="N60" s="141"/>
      <c r="O60" s="141"/>
      <c r="P60" s="141"/>
      <c r="Q60" s="141"/>
      <c r="R60" s="141"/>
      <c r="S60" s="141"/>
      <c r="T60" s="141"/>
      <c r="U60" s="142"/>
      <c r="V60" s="141"/>
      <c r="W60" s="141"/>
      <c r="X60" s="141"/>
      <c r="Y60" s="141"/>
      <c r="Z60" s="141"/>
      <c r="AA60" s="141"/>
      <c r="AB60" s="141"/>
      <c r="AC60" s="141"/>
      <c r="AH60" s="141"/>
      <c r="AJ60" s="141"/>
      <c r="AK60" s="141"/>
      <c r="AL60" s="141"/>
      <c r="AM60" s="141"/>
      <c r="AN60" s="141"/>
      <c r="AP60" s="232"/>
      <c r="AQ60" s="141"/>
    </row>
    <row r="61" spans="2:62" ht="15" thickBot="1" x14ac:dyDescent="0.25">
      <c r="B61" s="152"/>
      <c r="C61" s="153"/>
      <c r="D61" s="1"/>
      <c r="E61" s="1"/>
      <c r="F61" s="10"/>
      <c r="G61" s="10"/>
      <c r="H61" s="10"/>
      <c r="I61" s="10"/>
      <c r="J61" s="15"/>
      <c r="K61" s="15"/>
      <c r="L61" s="15"/>
      <c r="M61" s="15"/>
      <c r="N61" s="10"/>
      <c r="O61" s="15"/>
      <c r="P61" s="15"/>
      <c r="Q61" s="172"/>
      <c r="R61" s="15"/>
      <c r="S61" s="10"/>
      <c r="T61" s="10"/>
      <c r="X61" s="10"/>
      <c r="Y61" s="10"/>
      <c r="Z61" s="10"/>
      <c r="AA61" s="10"/>
      <c r="AC61" s="10"/>
      <c r="AH61" s="10"/>
      <c r="AJ61" s="10"/>
      <c r="AK61" s="10"/>
      <c r="AM61" s="10"/>
      <c r="AN61" s="10"/>
    </row>
    <row r="62" spans="2:62" ht="15.75" thickBot="1" x14ac:dyDescent="0.25">
      <c r="B62" s="64" t="s">
        <v>83</v>
      </c>
      <c r="C62" s="65" t="s">
        <v>44</v>
      </c>
      <c r="D62" s="104" t="s">
        <v>138</v>
      </c>
      <c r="E62" s="104" t="s">
        <v>139</v>
      </c>
      <c r="F62" s="104" t="s">
        <v>140</v>
      </c>
      <c r="G62" s="104" t="s">
        <v>141</v>
      </c>
      <c r="H62" s="104"/>
      <c r="I62" s="104" t="s">
        <v>142</v>
      </c>
      <c r="J62" s="104" t="s">
        <v>143</v>
      </c>
      <c r="K62" s="104" t="s">
        <v>144</v>
      </c>
      <c r="L62" s="104" t="s">
        <v>145</v>
      </c>
      <c r="M62" s="104"/>
      <c r="N62" s="104" t="s">
        <v>170</v>
      </c>
      <c r="O62" s="104" t="s">
        <v>175</v>
      </c>
      <c r="P62" s="104" t="s">
        <v>178</v>
      </c>
      <c r="Q62" s="104" t="s">
        <v>184</v>
      </c>
      <c r="R62" s="104"/>
      <c r="S62" s="104" t="str">
        <f>S6</f>
        <v>1Q 2015</v>
      </c>
      <c r="T62" s="104" t="str">
        <f>T6</f>
        <v>2Q 2015</v>
      </c>
      <c r="U62" s="104" t="s">
        <v>198</v>
      </c>
      <c r="V62" s="104" t="s">
        <v>202</v>
      </c>
      <c r="W62" s="104"/>
      <c r="X62" s="104" t="s">
        <v>203</v>
      </c>
      <c r="Y62" s="104" t="s">
        <v>204</v>
      </c>
      <c r="Z62" s="104" t="s">
        <v>236</v>
      </c>
      <c r="AA62" s="104" t="s">
        <v>249</v>
      </c>
      <c r="AB62" s="104"/>
      <c r="AC62" s="104" t="str">
        <f>AC6</f>
        <v>1Q 2017</v>
      </c>
      <c r="AD62" s="104" t="str">
        <f>AD6</f>
        <v>2Q 2017</v>
      </c>
      <c r="AE62" s="104" t="str">
        <f>AE6</f>
        <v>3Q 2017</v>
      </c>
      <c r="AF62" s="104" t="str">
        <f>AF6</f>
        <v>4Q 2017</v>
      </c>
      <c r="AG62" s="104"/>
      <c r="AH62" s="104" t="str">
        <f>AH$1</f>
        <v>1Q 2018</v>
      </c>
      <c r="AI62" s="104" t="str">
        <f>AI6</f>
        <v>2Q 2018</v>
      </c>
      <c r="AJ62" s="104" t="str">
        <f>AJ$1</f>
        <v>3Q 2018</v>
      </c>
      <c r="AK62" s="104" t="str">
        <f>AK$1</f>
        <v>4Q 2018</v>
      </c>
      <c r="AL62" s="104"/>
      <c r="AM62" s="104" t="str">
        <f>AM1</f>
        <v>1Q 2019</v>
      </c>
      <c r="AN62" s="104" t="str">
        <f>AN1</f>
        <v>2Q 2019</v>
      </c>
      <c r="AO62" s="104" t="str">
        <f>AO1</f>
        <v>3Q 2019</v>
      </c>
      <c r="AP62" s="189" t="str">
        <f>AP1</f>
        <v>4Q 2019</v>
      </c>
      <c r="AQ62" s="104"/>
      <c r="AR62" s="104" t="str">
        <f>AR1</f>
        <v>1Q 2020</v>
      </c>
      <c r="AS62" s="104" t="str">
        <f>AS1</f>
        <v>2Q 2020</v>
      </c>
      <c r="AT62" s="104" t="str">
        <f>AT1</f>
        <v>3Q 2020</v>
      </c>
      <c r="AU62" s="104" t="str">
        <f>AU1</f>
        <v>4Q 2020</v>
      </c>
      <c r="AV62" s="104"/>
      <c r="AW62" s="104" t="str">
        <f>AW1</f>
        <v>1Q 2021</v>
      </c>
      <c r="AX62" s="104" t="str">
        <f>AX1</f>
        <v>2Q 2021</v>
      </c>
      <c r="AY62" s="104" t="str">
        <f>AY1</f>
        <v>3Q 2021</v>
      </c>
      <c r="AZ62" s="104" t="str">
        <f>AZ1</f>
        <v>4Q 2021</v>
      </c>
      <c r="BA62" s="104"/>
      <c r="BB62" s="104" t="str">
        <f>BB1</f>
        <v>1Q 2022</v>
      </c>
      <c r="BC62" s="104" t="str">
        <f>BC1</f>
        <v>2Q 2022</v>
      </c>
      <c r="BD62" s="104" t="str">
        <f>BD1</f>
        <v>3Q 2022</v>
      </c>
      <c r="BE62" s="104" t="str">
        <f>BE1</f>
        <v>4Q 2022</v>
      </c>
      <c r="BF62" s="104"/>
      <c r="BG62" s="104" t="str">
        <f>BG1</f>
        <v>1Q 2023</v>
      </c>
      <c r="BH62" s="104" t="str">
        <f>BH1</f>
        <v>2Q 2023</v>
      </c>
      <c r="BI62" s="104" t="str">
        <f>BI1</f>
        <v>3Q 2023</v>
      </c>
      <c r="BJ62" s="104" t="str">
        <f>BJ1</f>
        <v>4Q 2023</v>
      </c>
    </row>
    <row r="63" spans="2:62" x14ac:dyDescent="0.2">
      <c r="B63" s="220" t="s">
        <v>11</v>
      </c>
      <c r="C63" s="221" t="s">
        <v>74</v>
      </c>
      <c r="D63" s="27">
        <f>Cumulative!D63</f>
        <v>17201</v>
      </c>
      <c r="E63" s="30">
        <f>Cumulative!E63</f>
        <v>36812</v>
      </c>
      <c r="F63" s="30">
        <f>Cumulative!F63</f>
        <v>26142</v>
      </c>
      <c r="G63" s="30">
        <f>Cumulative!G63</f>
        <v>23383</v>
      </c>
      <c r="H63" s="27"/>
      <c r="I63" s="30">
        <f>Cumulative!I63</f>
        <v>22331</v>
      </c>
      <c r="J63" s="30">
        <f>Cumulative!J63</f>
        <v>24313</v>
      </c>
      <c r="K63" s="30">
        <f>Cumulative!K63</f>
        <v>25218</v>
      </c>
      <c r="L63" s="30">
        <f>Cumulative!L63</f>
        <v>27467</v>
      </c>
      <c r="M63" s="30"/>
      <c r="N63" s="30">
        <f>Cumulative!N63</f>
        <v>22894</v>
      </c>
      <c r="O63" s="30">
        <f>Cumulative!O63</f>
        <v>30953</v>
      </c>
      <c r="P63" s="29">
        <f>Cumulative!P63</f>
        <v>34341</v>
      </c>
      <c r="Q63" s="29">
        <f>Cumulative!Q63</f>
        <v>52559</v>
      </c>
      <c r="R63" s="30"/>
      <c r="S63" s="30">
        <f>Cumulative!S63</f>
        <v>30243</v>
      </c>
      <c r="T63" s="30">
        <f>Cumulative!T63</f>
        <v>28362</v>
      </c>
      <c r="U63" s="30">
        <f>Cumulative!U63</f>
        <v>30173</v>
      </c>
      <c r="V63" s="30">
        <f>Cumulative!V63</f>
        <v>12995</v>
      </c>
      <c r="W63" s="30"/>
      <c r="X63" s="30">
        <f>Cumulative!X63</f>
        <v>26488</v>
      </c>
      <c r="Y63" s="30">
        <f>Cumulative!Y63</f>
        <v>40242</v>
      </c>
      <c r="Z63" s="30">
        <f>Cumulative!Z63</f>
        <v>41208</v>
      </c>
      <c r="AA63" s="30">
        <f>Cumulative!AA63</f>
        <v>39886</v>
      </c>
      <c r="AB63" s="30"/>
      <c r="AC63" s="30">
        <f>Cumulative!AC63</f>
        <v>30012</v>
      </c>
      <c r="AD63" s="30">
        <f>Cumulative!AD63</f>
        <v>4473</v>
      </c>
      <c r="AE63" s="30">
        <f>Cumulative!AE63</f>
        <v>4888</v>
      </c>
      <c r="AF63" s="30">
        <f>Cumulative!AF63</f>
        <v>18930</v>
      </c>
      <c r="AG63" s="30"/>
      <c r="AH63" s="30">
        <f>Cumulative!AH63</f>
        <v>18487</v>
      </c>
      <c r="AI63" s="30">
        <f>Cumulative!AI63</f>
        <v>21027</v>
      </c>
      <c r="AJ63" s="30">
        <f>Cumulative!AJ63</f>
        <v>19147</v>
      </c>
      <c r="AK63" s="30">
        <f>Cumulative!AK63</f>
        <v>17539</v>
      </c>
      <c r="AL63" s="30"/>
      <c r="AM63" s="30">
        <f>Cumulative!AM63</f>
        <v>20694</v>
      </c>
      <c r="AN63" s="30">
        <f>Cumulative!AN63</f>
        <v>13300</v>
      </c>
      <c r="AO63" s="30">
        <f>Cumulative!AO63</f>
        <v>14241</v>
      </c>
      <c r="AP63" s="190">
        <f>Cumulative!AP63</f>
        <v>13288</v>
      </c>
      <c r="AQ63" s="30"/>
      <c r="AR63" s="30">
        <f>Cumulative!AR63</f>
        <v>14091</v>
      </c>
      <c r="AS63" s="30">
        <f>Cumulative!AS63</f>
        <v>18212</v>
      </c>
      <c r="AT63" s="30">
        <f>Cumulative!AT63</f>
        <v>38005</v>
      </c>
      <c r="AU63" s="30">
        <f>Cumulative!AU63</f>
        <v>36911</v>
      </c>
      <c r="AV63" s="30"/>
      <c r="AW63" s="30">
        <f>Cumulative!AW63</f>
        <v>37020</v>
      </c>
      <c r="AX63" s="30">
        <f>Cumulative!AX63</f>
        <v>18231</v>
      </c>
      <c r="AY63" s="190">
        <f>Cumulative!AY63</f>
        <v>8233</v>
      </c>
      <c r="AZ63" s="341"/>
      <c r="BA63" s="30"/>
      <c r="BB63" s="341"/>
      <c r="BC63" s="341"/>
      <c r="BD63" s="341"/>
      <c r="BE63" s="30">
        <f>Cumulative!BE63</f>
        <v>9220</v>
      </c>
      <c r="BF63" s="30"/>
      <c r="BG63" s="341"/>
      <c r="BH63" s="30">
        <f>Cumulative!BH63</f>
        <v>6294</v>
      </c>
      <c r="BI63" s="30">
        <f>Cumulative!BI63</f>
        <v>28012</v>
      </c>
      <c r="BJ63" s="30">
        <f>Cumulative!BJ63</f>
        <v>57616</v>
      </c>
    </row>
    <row r="64" spans="2:62" x14ac:dyDescent="0.2">
      <c r="B64" s="220" t="s">
        <v>12</v>
      </c>
      <c r="C64" s="221" t="s">
        <v>75</v>
      </c>
      <c r="D64" s="27">
        <f>Cumulative!D64</f>
        <v>34621</v>
      </c>
      <c r="E64" s="30">
        <f>Cumulative!E64</f>
        <v>36570</v>
      </c>
      <c r="F64" s="30">
        <f>Cumulative!F64</f>
        <v>34273</v>
      </c>
      <c r="G64" s="30">
        <f>Cumulative!G64</f>
        <v>38176</v>
      </c>
      <c r="H64" s="27"/>
      <c r="I64" s="30">
        <f>Cumulative!I64</f>
        <v>39636</v>
      </c>
      <c r="J64" s="30">
        <f>Cumulative!J64</f>
        <v>35459</v>
      </c>
      <c r="K64" s="30">
        <f>Cumulative!K64</f>
        <v>31741</v>
      </c>
      <c r="L64" s="30">
        <f>Cumulative!L64</f>
        <v>22720</v>
      </c>
      <c r="M64" s="30"/>
      <c r="N64" s="30">
        <f>Cumulative!N64</f>
        <v>29485</v>
      </c>
      <c r="O64" s="30">
        <f>Cumulative!O64</f>
        <v>26008</v>
      </c>
      <c r="P64" s="30">
        <f>Cumulative!P64</f>
        <v>28166</v>
      </c>
      <c r="Q64" s="30">
        <f>Cumulative!Q64</f>
        <v>28002</v>
      </c>
      <c r="R64" s="30"/>
      <c r="S64" s="30">
        <f>Cumulative!S64</f>
        <v>59381</v>
      </c>
      <c r="T64" s="30">
        <f>Cumulative!T64</f>
        <v>55024</v>
      </c>
      <c r="U64" s="30">
        <f>Cumulative!U64</f>
        <v>63175</v>
      </c>
      <c r="V64" s="30">
        <f>Cumulative!V64</f>
        <v>68611</v>
      </c>
      <c r="W64" s="30"/>
      <c r="X64" s="30">
        <f>Cumulative!X64</f>
        <v>54660</v>
      </c>
      <c r="Y64" s="30">
        <f>Cumulative!Y64</f>
        <v>42460</v>
      </c>
      <c r="Z64" s="30">
        <f>Cumulative!Z64</f>
        <v>39360</v>
      </c>
      <c r="AA64" s="30">
        <f>Cumulative!AA64</f>
        <v>39231</v>
      </c>
      <c r="AB64" s="30"/>
      <c r="AC64" s="30">
        <f>Cumulative!AC64</f>
        <v>35659</v>
      </c>
      <c r="AD64" s="30">
        <f>Cumulative!AD64</f>
        <v>63857</v>
      </c>
      <c r="AE64" s="30">
        <f>Cumulative!AE64</f>
        <v>66174</v>
      </c>
      <c r="AF64" s="30">
        <f>Cumulative!AF64</f>
        <v>55593</v>
      </c>
      <c r="AG64" s="30"/>
      <c r="AH64" s="30">
        <f>Cumulative!AH64</f>
        <v>55296</v>
      </c>
      <c r="AI64" s="30">
        <f>Cumulative!AI64</f>
        <v>69929</v>
      </c>
      <c r="AJ64" s="30">
        <f>Cumulative!AJ64</f>
        <v>68310</v>
      </c>
      <c r="AK64" s="30">
        <f>Cumulative!AK64</f>
        <v>66946</v>
      </c>
      <c r="AL64" s="30"/>
      <c r="AM64" s="30">
        <f>Cumulative!AM64</f>
        <v>61482</v>
      </c>
      <c r="AN64" s="30">
        <f>Cumulative!AN64</f>
        <v>66976</v>
      </c>
      <c r="AO64" s="30">
        <f>Cumulative!AO64</f>
        <v>70738</v>
      </c>
      <c r="AP64" s="190">
        <f>Cumulative!AP64</f>
        <v>73253</v>
      </c>
      <c r="AQ64" s="30"/>
      <c r="AR64" s="30">
        <f>Cumulative!AR64</f>
        <v>106209</v>
      </c>
      <c r="AS64" s="30">
        <f>Cumulative!AS64</f>
        <v>96879</v>
      </c>
      <c r="AT64" s="30">
        <f>Cumulative!AT64</f>
        <v>96938</v>
      </c>
      <c r="AU64" s="30">
        <f>Cumulative!AU64</f>
        <v>78205</v>
      </c>
      <c r="AV64" s="30"/>
      <c r="AW64" s="30">
        <f>Cumulative!AW64</f>
        <v>74522</v>
      </c>
      <c r="AX64" s="30">
        <f>Cumulative!AX64</f>
        <v>81813</v>
      </c>
      <c r="AY64" s="190">
        <f>Cumulative!AY64</f>
        <v>82046</v>
      </c>
      <c r="AZ64" s="341"/>
      <c r="BA64" s="30"/>
      <c r="BB64" s="341"/>
      <c r="BC64" s="341"/>
      <c r="BD64" s="341"/>
      <c r="BE64" s="30">
        <f>Cumulative!BE64</f>
        <v>68677</v>
      </c>
      <c r="BF64" s="30"/>
      <c r="BG64" s="341"/>
      <c r="BH64" s="30">
        <f>Cumulative!BH64</f>
        <v>84478</v>
      </c>
      <c r="BI64" s="30">
        <f>Cumulative!BI64</f>
        <v>84856</v>
      </c>
      <c r="BJ64" s="30">
        <f>Cumulative!BJ64</f>
        <v>45903</v>
      </c>
    </row>
    <row r="65" spans="2:62" x14ac:dyDescent="0.2">
      <c r="B65" s="38" t="s">
        <v>15</v>
      </c>
      <c r="C65" s="31" t="s">
        <v>71</v>
      </c>
      <c r="D65" s="32"/>
      <c r="E65" s="32"/>
      <c r="F65" s="32">
        <f>SUM(F63:F64)</f>
        <v>60415</v>
      </c>
      <c r="G65" s="32">
        <f>SUM(G63:G64)</f>
        <v>61559</v>
      </c>
      <c r="H65" s="32"/>
      <c r="I65" s="32">
        <f>SUM(I63:I64)</f>
        <v>61967</v>
      </c>
      <c r="J65" s="32">
        <f>SUM(J63:J64)</f>
        <v>59772</v>
      </c>
      <c r="K65" s="32">
        <f>SUM(K63:K64)</f>
        <v>56959</v>
      </c>
      <c r="L65" s="32">
        <f>SUM(L63:L64)</f>
        <v>50187</v>
      </c>
      <c r="M65" s="32"/>
      <c r="N65" s="32">
        <f>SUM(N63:N64)</f>
        <v>52379</v>
      </c>
      <c r="O65" s="32">
        <f>SUM(O63:O64)</f>
        <v>56961</v>
      </c>
      <c r="P65" s="32">
        <f>SUM(P63:P64)</f>
        <v>62507</v>
      </c>
      <c r="Q65" s="32">
        <f>SUM(Q63:Q64)</f>
        <v>80561</v>
      </c>
      <c r="R65" s="32"/>
      <c r="S65" s="32">
        <f>SUM(S63:S64)</f>
        <v>89624</v>
      </c>
      <c r="T65" s="32">
        <f>SUM(T63:T64)</f>
        <v>83386</v>
      </c>
      <c r="U65" s="32">
        <f>SUM(U63:U64)</f>
        <v>93348</v>
      </c>
      <c r="V65" s="32">
        <f>SUM(V63:V64)</f>
        <v>81606</v>
      </c>
      <c r="W65" s="32"/>
      <c r="X65" s="32">
        <f>SUM(X63:X64)</f>
        <v>81148</v>
      </c>
      <c r="Y65" s="32">
        <f>SUM(Y63:Y64)</f>
        <v>82702</v>
      </c>
      <c r="Z65" s="32">
        <f>SUM(Z63:Z64)</f>
        <v>80568</v>
      </c>
      <c r="AA65" s="32">
        <f>SUM(AA63:AA64)</f>
        <v>79117</v>
      </c>
      <c r="AB65" s="32"/>
      <c r="AC65" s="32">
        <f>SUM(AC63:AC64)</f>
        <v>65671</v>
      </c>
      <c r="AD65" s="32">
        <f>SUM(AD63:AD64)</f>
        <v>68330</v>
      </c>
      <c r="AE65" s="32">
        <f>SUM(AE63:AE64)</f>
        <v>71062</v>
      </c>
      <c r="AF65" s="32">
        <f>SUM(AF63:AF64)</f>
        <v>74523</v>
      </c>
      <c r="AG65" s="32"/>
      <c r="AH65" s="32">
        <f>SUM(AH63:AH64)</f>
        <v>73783</v>
      </c>
      <c r="AI65" s="32">
        <f>SUM(AI63:AI64)</f>
        <v>90956</v>
      </c>
      <c r="AJ65" s="32">
        <f>SUM(AJ63:AJ64)</f>
        <v>87457</v>
      </c>
      <c r="AK65" s="32">
        <f>SUM(AK63:AK64)</f>
        <v>84485</v>
      </c>
      <c r="AL65" s="32"/>
      <c r="AM65" s="32">
        <f>SUM(AM63:AM64)</f>
        <v>82176</v>
      </c>
      <c r="AN65" s="32">
        <f>SUM(AN63:AN64)</f>
        <v>80276</v>
      </c>
      <c r="AO65" s="32">
        <f>SUM(AO63:AO64)</f>
        <v>84979</v>
      </c>
      <c r="AP65" s="155">
        <f>SUM(AP63:AP64)</f>
        <v>86541</v>
      </c>
      <c r="AQ65" s="32"/>
      <c r="AR65" s="32">
        <f>SUM(AR63:AR64)</f>
        <v>120300</v>
      </c>
      <c r="AS65" s="32">
        <f>SUM(AS63:AS64)</f>
        <v>115091</v>
      </c>
      <c r="AT65" s="32">
        <f>SUM(AT63:AT64)</f>
        <v>134943</v>
      </c>
      <c r="AU65" s="32">
        <f>SUM(AU63:AU64)</f>
        <v>115116</v>
      </c>
      <c r="AV65" s="32"/>
      <c r="AW65" s="32">
        <f>SUM(AW63:AW64)</f>
        <v>111542</v>
      </c>
      <c r="AX65" s="32">
        <f>SUM(AX63:AX64)</f>
        <v>100044</v>
      </c>
      <c r="AY65" s="155">
        <f>SUM(AY63:AY64)</f>
        <v>90279</v>
      </c>
      <c r="AZ65" s="323"/>
      <c r="BA65" s="32"/>
      <c r="BB65" s="323"/>
      <c r="BC65" s="323"/>
      <c r="BD65" s="323"/>
      <c r="BE65" s="32">
        <f>SUM(BE63:BE64)</f>
        <v>77897</v>
      </c>
      <c r="BF65" s="32"/>
      <c r="BG65" s="323"/>
      <c r="BH65" s="32">
        <f>SUM(BH63:BH64)</f>
        <v>90772</v>
      </c>
      <c r="BI65" s="32">
        <f>SUM(BI63:BI64)</f>
        <v>112868</v>
      </c>
      <c r="BJ65" s="32">
        <f>SUM(BJ63:BJ64)</f>
        <v>103519</v>
      </c>
    </row>
    <row r="66" spans="2:62" x14ac:dyDescent="0.2">
      <c r="B66" s="220" t="s">
        <v>76</v>
      </c>
      <c r="C66" s="221" t="s">
        <v>72</v>
      </c>
      <c r="D66" s="27">
        <f>Cumulative!D66</f>
        <v>20096</v>
      </c>
      <c r="E66" s="30">
        <f>Cumulative!E66</f>
        <v>37297</v>
      </c>
      <c r="F66" s="30">
        <f>Cumulative!F66</f>
        <v>17610</v>
      </c>
      <c r="G66" s="30">
        <f>Cumulative!G66</f>
        <v>27453</v>
      </c>
      <c r="H66" s="27"/>
      <c r="I66" s="30">
        <f>Cumulative!I66</f>
        <v>27514</v>
      </c>
      <c r="J66" s="30">
        <f>Cumulative!J66</f>
        <v>24509</v>
      </c>
      <c r="K66" s="30">
        <f>Cumulative!K66</f>
        <v>19503</v>
      </c>
      <c r="L66" s="30">
        <f>Cumulative!L66</f>
        <v>12787</v>
      </c>
      <c r="M66" s="30"/>
      <c r="N66" s="30">
        <f>Cumulative!N66</f>
        <v>19087</v>
      </c>
      <c r="O66" s="30">
        <f>Cumulative!O66</f>
        <v>19070</v>
      </c>
      <c r="P66" s="30">
        <f>Cumulative!P66</f>
        <v>18376</v>
      </c>
      <c r="Q66" s="30">
        <f>Cumulative!Q66</f>
        <v>24773</v>
      </c>
      <c r="R66" s="30"/>
      <c r="S66" s="30">
        <f>Cumulative!S66</f>
        <v>37888</v>
      </c>
      <c r="T66" s="30">
        <f>Cumulative!T66</f>
        <v>32260</v>
      </c>
      <c r="U66" s="30">
        <f>Cumulative!U66</f>
        <v>37973</v>
      </c>
      <c r="V66" s="30">
        <f>Cumulative!V66</f>
        <v>30421</v>
      </c>
      <c r="W66" s="30"/>
      <c r="X66" s="30">
        <f>Cumulative!X66</f>
        <v>37869</v>
      </c>
      <c r="Y66" s="30">
        <f>Cumulative!Y66</f>
        <v>23225</v>
      </c>
      <c r="Z66" s="30">
        <f>Cumulative!Z66</f>
        <v>21372</v>
      </c>
      <c r="AA66" s="30">
        <f>Cumulative!AA66</f>
        <v>27168</v>
      </c>
      <c r="AB66" s="30"/>
      <c r="AC66" s="30">
        <f>Cumulative!AC66</f>
        <v>14302</v>
      </c>
      <c r="AD66" s="30">
        <f>Cumulative!AD66</f>
        <v>14269</v>
      </c>
      <c r="AE66" s="30">
        <f>Cumulative!AE66</f>
        <v>19001</v>
      </c>
      <c r="AF66" s="30">
        <f>Cumulative!AF66</f>
        <v>14302</v>
      </c>
      <c r="AG66" s="30"/>
      <c r="AH66" s="30">
        <f>Cumulative!AH66</f>
        <v>11045</v>
      </c>
      <c r="AI66" s="30">
        <f>Cumulative!AI66</f>
        <v>19833</v>
      </c>
      <c r="AJ66" s="30">
        <f>Cumulative!AJ66</f>
        <v>13352</v>
      </c>
      <c r="AK66" s="30">
        <f>Cumulative!AK66</f>
        <v>10460</v>
      </c>
      <c r="AL66" s="30"/>
      <c r="AM66" s="30">
        <f>Cumulative!AM66</f>
        <v>14562</v>
      </c>
      <c r="AN66" s="30">
        <f>Cumulative!AN66</f>
        <v>8380</v>
      </c>
      <c r="AO66" s="30">
        <f>Cumulative!AO66</f>
        <v>6307</v>
      </c>
      <c r="AP66" s="190">
        <f>Cumulative!AP66</f>
        <v>11356</v>
      </c>
      <c r="AQ66" s="30"/>
      <c r="AR66" s="30">
        <f>Cumulative!AR66</f>
        <v>22497</v>
      </c>
      <c r="AS66" s="30">
        <f>Cumulative!AS66</f>
        <v>24152</v>
      </c>
      <c r="AT66" s="30">
        <f>Cumulative!AT66</f>
        <v>21260</v>
      </c>
      <c r="AU66" s="30">
        <f>Cumulative!AU66</f>
        <v>15537</v>
      </c>
      <c r="AV66" s="30"/>
      <c r="AW66" s="30">
        <f>Cumulative!AW66</f>
        <v>12078</v>
      </c>
      <c r="AX66" s="30">
        <f>Cumulative!AX66</f>
        <v>15143</v>
      </c>
      <c r="AY66" s="190">
        <f>Cumulative!AY66</f>
        <v>16257</v>
      </c>
      <c r="AZ66" s="341"/>
      <c r="BA66" s="30"/>
      <c r="BB66" s="341"/>
      <c r="BC66" s="341"/>
      <c r="BD66" s="341"/>
      <c r="BE66" s="30">
        <f>Cumulative!BE66</f>
        <v>38473</v>
      </c>
      <c r="BF66" s="30"/>
      <c r="BG66" s="341"/>
      <c r="BH66" s="30">
        <f>Cumulative!BH66</f>
        <v>58784</v>
      </c>
      <c r="BI66" s="30">
        <f>Cumulative!BI66</f>
        <v>79265</v>
      </c>
      <c r="BJ66" s="30">
        <f>Cumulative!BJ66</f>
        <v>78421</v>
      </c>
    </row>
    <row r="67" spans="2:62" x14ac:dyDescent="0.2">
      <c r="B67" s="220" t="s">
        <v>13</v>
      </c>
      <c r="C67" s="221" t="s">
        <v>73</v>
      </c>
      <c r="D67" s="27">
        <f>Cumulative!D67</f>
        <v>0</v>
      </c>
      <c r="E67" s="30">
        <f>Cumulative!E67</f>
        <v>0</v>
      </c>
      <c r="F67" s="27">
        <f>Cumulative!F67</f>
        <v>0</v>
      </c>
      <c r="G67" s="30">
        <f>Cumulative!G67</f>
        <v>1435</v>
      </c>
      <c r="H67" s="27"/>
      <c r="I67" s="30">
        <f>Cumulative!I67</f>
        <v>1451</v>
      </c>
      <c r="J67" s="30">
        <f>Cumulative!J67</f>
        <v>767</v>
      </c>
      <c r="K67" s="30">
        <f>Cumulative!K67</f>
        <v>767</v>
      </c>
      <c r="L67" s="30">
        <f>Cumulative!L67</f>
        <v>767</v>
      </c>
      <c r="M67" s="30"/>
      <c r="N67" s="27">
        <f>Cumulative!N67</f>
        <v>767</v>
      </c>
      <c r="O67" s="30">
        <f>Cumulative!O67</f>
        <v>0</v>
      </c>
      <c r="P67" s="30">
        <f>Cumulative!P67</f>
        <v>0</v>
      </c>
      <c r="Q67" s="30">
        <f>Cumulative!Q67</f>
        <v>0</v>
      </c>
      <c r="R67" s="30"/>
      <c r="S67" s="27">
        <f>Cumulative!S67</f>
        <v>0</v>
      </c>
      <c r="T67" s="27">
        <f>Cumulative!T67</f>
        <v>0</v>
      </c>
      <c r="U67" s="27">
        <f>Cumulative!U67</f>
        <v>0</v>
      </c>
      <c r="V67" s="27">
        <f>Cumulative!V67</f>
        <v>0</v>
      </c>
      <c r="W67" s="27"/>
      <c r="X67" s="27">
        <f>Cumulative!X67</f>
        <v>0</v>
      </c>
      <c r="Y67" s="27">
        <f>Cumulative!Y67</f>
        <v>0</v>
      </c>
      <c r="Z67" s="27">
        <f>Cumulative!Z67</f>
        <v>0</v>
      </c>
      <c r="AA67" s="27">
        <f>Cumulative!AA67</f>
        <v>0</v>
      </c>
      <c r="AB67" s="27"/>
      <c r="AC67" s="27">
        <f>Cumulative!AC67</f>
        <v>0</v>
      </c>
      <c r="AD67" s="30">
        <f>Cumulative!AD67</f>
        <v>0</v>
      </c>
      <c r="AE67" s="30">
        <f>Cumulative!AE67</f>
        <v>0</v>
      </c>
      <c r="AF67" s="30">
        <f>Cumulative!AF67</f>
        <v>0</v>
      </c>
      <c r="AG67" s="30"/>
      <c r="AH67" s="27">
        <f>Cumulative!AH67</f>
        <v>0</v>
      </c>
      <c r="AI67" s="30">
        <f>Cumulative!AI67</f>
        <v>0</v>
      </c>
      <c r="AJ67" s="30">
        <f>Cumulative!AJ67</f>
        <v>0</v>
      </c>
      <c r="AK67" s="30">
        <f>Cumulative!AK67</f>
        <v>0</v>
      </c>
      <c r="AL67" s="27"/>
      <c r="AM67" s="27">
        <f>Cumulative!AM67</f>
        <v>0</v>
      </c>
      <c r="AN67" s="30">
        <f>Cumulative!AN67</f>
        <v>0</v>
      </c>
      <c r="AO67" s="30">
        <f>Cumulative!AO67</f>
        <v>0</v>
      </c>
      <c r="AP67" s="190">
        <f>Cumulative!AP67</f>
        <v>0</v>
      </c>
      <c r="AQ67" s="27"/>
      <c r="AR67" s="27">
        <f>Cumulative!AR67</f>
        <v>0</v>
      </c>
      <c r="AS67" s="30">
        <f>Cumulative!AS67</f>
        <v>0</v>
      </c>
      <c r="AT67" s="30">
        <f>Cumulative!AT67</f>
        <v>0</v>
      </c>
      <c r="AU67" s="30">
        <f>Cumulative!AU67</f>
        <v>0</v>
      </c>
      <c r="AV67" s="30"/>
      <c r="AW67" s="27">
        <f>Cumulative!AW67</f>
        <v>0</v>
      </c>
      <c r="AX67" s="30">
        <f>Cumulative!AX67</f>
        <v>0</v>
      </c>
      <c r="AY67" s="190">
        <f>Cumulative!AY67</f>
        <v>0</v>
      </c>
      <c r="AZ67" s="341"/>
      <c r="BA67" s="30"/>
      <c r="BB67" s="355"/>
      <c r="BC67" s="341"/>
      <c r="BD67" s="341"/>
      <c r="BE67" s="27">
        <f>Cumulative!BE67</f>
        <v>0</v>
      </c>
      <c r="BF67" s="30"/>
      <c r="BG67" s="355"/>
      <c r="BH67" s="30">
        <f>Cumulative!BH67</f>
        <v>0</v>
      </c>
      <c r="BI67" s="30">
        <f>Cumulative!BI67</f>
        <v>0</v>
      </c>
      <c r="BJ67" s="30">
        <f>Cumulative!BJ67</f>
        <v>0</v>
      </c>
    </row>
    <row r="68" spans="2:62" x14ac:dyDescent="0.2">
      <c r="B68" s="38" t="s">
        <v>148</v>
      </c>
      <c r="C68" s="31" t="s">
        <v>77</v>
      </c>
      <c r="D68" s="32">
        <f>D66+D67</f>
        <v>20096</v>
      </c>
      <c r="E68" s="32">
        <f>E66+E67</f>
        <v>37297</v>
      </c>
      <c r="F68" s="32">
        <f>F66+F67</f>
        <v>17610</v>
      </c>
      <c r="G68" s="32">
        <f>G66+G67</f>
        <v>28888</v>
      </c>
      <c r="H68" s="32"/>
      <c r="I68" s="32">
        <f>I66+I67</f>
        <v>28965</v>
      </c>
      <c r="J68" s="32">
        <f>J66+J67</f>
        <v>25276</v>
      </c>
      <c r="K68" s="32">
        <f>K66+K67</f>
        <v>20270</v>
      </c>
      <c r="L68" s="32">
        <f>L66+L67</f>
        <v>13554</v>
      </c>
      <c r="M68" s="32"/>
      <c r="N68" s="32">
        <f>N66+N67</f>
        <v>19854</v>
      </c>
      <c r="O68" s="32">
        <f>O66+O67</f>
        <v>19070</v>
      </c>
      <c r="P68" s="32">
        <f>P66+P67</f>
        <v>18376</v>
      </c>
      <c r="Q68" s="32">
        <f>Q66+Q67</f>
        <v>24773</v>
      </c>
      <c r="R68" s="32"/>
      <c r="S68" s="32">
        <f>S66+S67</f>
        <v>37888</v>
      </c>
      <c r="T68" s="32">
        <f>T66+T67</f>
        <v>32260</v>
      </c>
      <c r="U68" s="32">
        <f>U66+U67</f>
        <v>37973</v>
      </c>
      <c r="V68" s="32">
        <f>V66+V67</f>
        <v>30421</v>
      </c>
      <c r="W68" s="32"/>
      <c r="X68" s="32">
        <f>X66+X67</f>
        <v>37869</v>
      </c>
      <c r="Y68" s="32">
        <f>Y66+Y67</f>
        <v>23225</v>
      </c>
      <c r="Z68" s="32">
        <f>Z66+Z67</f>
        <v>21372</v>
      </c>
      <c r="AA68" s="32">
        <f>AA66+AA67</f>
        <v>27168</v>
      </c>
      <c r="AB68" s="32"/>
      <c r="AC68" s="32">
        <f>AC66+AC67</f>
        <v>14302</v>
      </c>
      <c r="AD68" s="32">
        <f>AD66+AD67</f>
        <v>14269</v>
      </c>
      <c r="AE68" s="32">
        <f>AE66+AE67</f>
        <v>19001</v>
      </c>
      <c r="AF68" s="32">
        <f>AF66+AF67</f>
        <v>14302</v>
      </c>
      <c r="AG68" s="32"/>
      <c r="AH68" s="32">
        <f>AH66+AH67</f>
        <v>11045</v>
      </c>
      <c r="AI68" s="32">
        <f>AI66+AI67</f>
        <v>19833</v>
      </c>
      <c r="AJ68" s="32">
        <f>AJ66+AJ67</f>
        <v>13352</v>
      </c>
      <c r="AK68" s="32">
        <f>AK66+AK67</f>
        <v>10460</v>
      </c>
      <c r="AL68" s="32"/>
      <c r="AM68" s="32">
        <f>AM66+AM67</f>
        <v>14562</v>
      </c>
      <c r="AN68" s="32">
        <f>AN66+AN67</f>
        <v>8380</v>
      </c>
      <c r="AO68" s="32">
        <f>AO66+AO67</f>
        <v>6307</v>
      </c>
      <c r="AP68" s="155">
        <f>AP66+AP67</f>
        <v>11356</v>
      </c>
      <c r="AQ68" s="32"/>
      <c r="AR68" s="32">
        <f>AR66+AR67</f>
        <v>22497</v>
      </c>
      <c r="AS68" s="32">
        <f>AS66+AS67</f>
        <v>24152</v>
      </c>
      <c r="AT68" s="32">
        <f>AT66+AT67</f>
        <v>21260</v>
      </c>
      <c r="AU68" s="32">
        <f>AU66+AU67</f>
        <v>15537</v>
      </c>
      <c r="AV68" s="32"/>
      <c r="AW68" s="32">
        <f>AW66+AW67</f>
        <v>12078</v>
      </c>
      <c r="AX68" s="32">
        <f>AX66+AX67</f>
        <v>15143</v>
      </c>
      <c r="AY68" s="155">
        <f>AY66+AY67</f>
        <v>16257</v>
      </c>
      <c r="AZ68" s="323"/>
      <c r="BA68" s="32"/>
      <c r="BB68" s="323"/>
      <c r="BC68" s="323"/>
      <c r="BD68" s="323"/>
      <c r="BE68" s="32">
        <f>BE66+BE67</f>
        <v>38473</v>
      </c>
      <c r="BF68" s="32"/>
      <c r="BG68" s="323"/>
      <c r="BH68" s="32">
        <f>BH66+BH67</f>
        <v>58784</v>
      </c>
      <c r="BI68" s="32">
        <f>BI66+BI67</f>
        <v>79265</v>
      </c>
      <c r="BJ68" s="32">
        <f>BJ66+BJ67</f>
        <v>78421</v>
      </c>
    </row>
    <row r="69" spans="2:62" x14ac:dyDescent="0.2">
      <c r="B69" s="38" t="s">
        <v>14</v>
      </c>
      <c r="C69" s="31" t="s">
        <v>78</v>
      </c>
      <c r="D69" s="32">
        <f>D65-D68</f>
        <v>-20096</v>
      </c>
      <c r="E69" s="32">
        <f>E65-E68</f>
        <v>-37297</v>
      </c>
      <c r="F69" s="32">
        <f>F65-F68</f>
        <v>42805</v>
      </c>
      <c r="G69" s="32">
        <f>G65-G68</f>
        <v>32671</v>
      </c>
      <c r="H69" s="32"/>
      <c r="I69" s="32">
        <f>I65-I68</f>
        <v>33002</v>
      </c>
      <c r="J69" s="32">
        <f>J65-J68</f>
        <v>34496</v>
      </c>
      <c r="K69" s="32">
        <f>K65-K68</f>
        <v>36689</v>
      </c>
      <c r="L69" s="32">
        <f>L65-L68</f>
        <v>36633</v>
      </c>
      <c r="M69" s="32"/>
      <c r="N69" s="32">
        <f>N65-N68</f>
        <v>32525</v>
      </c>
      <c r="O69" s="32">
        <f>O65-O68</f>
        <v>37891</v>
      </c>
      <c r="P69" s="32">
        <f>P65-P68</f>
        <v>44131</v>
      </c>
      <c r="Q69" s="32">
        <f>Q65-Q68</f>
        <v>55788</v>
      </c>
      <c r="R69" s="32"/>
      <c r="S69" s="32">
        <f>S65-S68</f>
        <v>51736</v>
      </c>
      <c r="T69" s="32">
        <f>T65-T68</f>
        <v>51126</v>
      </c>
      <c r="U69" s="32">
        <f>U65-U68</f>
        <v>55375</v>
      </c>
      <c r="V69" s="32">
        <f>V65-V68</f>
        <v>51185</v>
      </c>
      <c r="W69" s="32"/>
      <c r="X69" s="32">
        <f>X65-X68</f>
        <v>43279</v>
      </c>
      <c r="Y69" s="32">
        <f>Y65-Y68</f>
        <v>59477</v>
      </c>
      <c r="Z69" s="32">
        <f>Z65-Z68</f>
        <v>59196</v>
      </c>
      <c r="AA69" s="32">
        <f>AA65-AA68</f>
        <v>51949</v>
      </c>
      <c r="AB69" s="32"/>
      <c r="AC69" s="32">
        <f>AC65-AC68</f>
        <v>51369</v>
      </c>
      <c r="AD69" s="32">
        <f>AD65-AD68</f>
        <v>54061</v>
      </c>
      <c r="AE69" s="32">
        <f>AE65-AE68</f>
        <v>52061</v>
      </c>
      <c r="AF69" s="32">
        <f>AF65-AF68</f>
        <v>60221</v>
      </c>
      <c r="AG69" s="32"/>
      <c r="AH69" s="32">
        <f>AH65-AH68</f>
        <v>62738</v>
      </c>
      <c r="AI69" s="32">
        <f>AI65-AI68</f>
        <v>71123</v>
      </c>
      <c r="AJ69" s="32">
        <f>AJ65-AJ68</f>
        <v>74105</v>
      </c>
      <c r="AK69" s="32">
        <f>AK65-AK68</f>
        <v>74025</v>
      </c>
      <c r="AL69" s="32"/>
      <c r="AM69" s="32">
        <f>AM65-AM68</f>
        <v>67614</v>
      </c>
      <c r="AN69" s="32">
        <f>AN65-AN68</f>
        <v>71896</v>
      </c>
      <c r="AO69" s="32">
        <f>AO65-AO68</f>
        <v>78672</v>
      </c>
      <c r="AP69" s="155">
        <f>AP65-AP68</f>
        <v>75185</v>
      </c>
      <c r="AQ69" s="32"/>
      <c r="AR69" s="32">
        <f>AR65-AR68</f>
        <v>97803</v>
      </c>
      <c r="AS69" s="32">
        <f>AS65-AS68</f>
        <v>90939</v>
      </c>
      <c r="AT69" s="32">
        <f>AT65-AT68</f>
        <v>113683</v>
      </c>
      <c r="AU69" s="32">
        <f>AU65-AU68</f>
        <v>99579</v>
      </c>
      <c r="AV69" s="32"/>
      <c r="AW69" s="32">
        <f>AW65-AW68</f>
        <v>99464</v>
      </c>
      <c r="AX69" s="32">
        <f>AX65-AX68</f>
        <v>84901</v>
      </c>
      <c r="AY69" s="155">
        <f>AY65-AY68</f>
        <v>74022</v>
      </c>
      <c r="AZ69" s="323"/>
      <c r="BA69" s="32"/>
      <c r="BB69" s="323"/>
      <c r="BC69" s="323"/>
      <c r="BD69" s="323"/>
      <c r="BE69" s="32">
        <f>BE65-BE68</f>
        <v>39424</v>
      </c>
      <c r="BF69" s="32"/>
      <c r="BG69" s="323"/>
      <c r="BH69" s="32">
        <f>BH65-BH68</f>
        <v>31988</v>
      </c>
      <c r="BI69" s="32">
        <f>BI65-BI68</f>
        <v>33603</v>
      </c>
      <c r="BJ69" s="32">
        <f>BJ65-BJ68</f>
        <v>25098</v>
      </c>
    </row>
    <row r="70" spans="2:62" x14ac:dyDescent="0.2">
      <c r="B70" s="38"/>
      <c r="C70" s="31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155"/>
      <c r="AQ70" s="32"/>
      <c r="AR70" s="32"/>
      <c r="AS70" s="32"/>
      <c r="AT70" s="32"/>
      <c r="AU70" s="32"/>
      <c r="AV70" s="32"/>
      <c r="AW70" s="32"/>
      <c r="AX70" s="32"/>
      <c r="AY70" s="155"/>
      <c r="AZ70" s="323"/>
      <c r="BA70" s="32"/>
      <c r="BB70" s="323"/>
      <c r="BC70" s="323"/>
      <c r="BD70" s="323"/>
      <c r="BE70" s="32"/>
      <c r="BF70" s="32"/>
      <c r="BG70" s="323"/>
      <c r="BH70" s="32"/>
      <c r="BI70" s="32"/>
      <c r="BJ70" s="32"/>
    </row>
    <row r="71" spans="2:62" ht="15" thickBot="1" x14ac:dyDescent="0.25">
      <c r="B71" s="41" t="s">
        <v>33</v>
      </c>
      <c r="C71" s="33" t="s">
        <v>79</v>
      </c>
      <c r="D71" s="55"/>
      <c r="E71" s="56"/>
      <c r="F71" s="55"/>
      <c r="G71" s="56">
        <f>G69/SUM(D47:G47)</f>
        <v>1.6397811684400723</v>
      </c>
      <c r="H71" s="56"/>
      <c r="I71" s="56">
        <f>I69/(E47+F47+G47+I47)</f>
        <v>1.6944957896898747</v>
      </c>
      <c r="J71" s="56">
        <f>J69/(F47+G47+I47+J47)</f>
        <v>1.8360655737704918</v>
      </c>
      <c r="K71" s="56">
        <f>K69/(G47+I47+J47+K47)</f>
        <v>2.1480679156908664</v>
      </c>
      <c r="L71" s="56">
        <f>L69/(I47+J47+K47+L47)</f>
        <v>2.3809307162355386</v>
      </c>
      <c r="M71" s="56"/>
      <c r="N71" s="56">
        <f>N69/(J47+K47+L47+N47)</f>
        <v>2.1414932841717147</v>
      </c>
      <c r="O71" s="56">
        <f>O69/(K47+L47+N47+O47)</f>
        <v>2.5003959350666491</v>
      </c>
      <c r="P71" s="56">
        <f>P69/(L47+N47+O47+P47)</f>
        <v>2.786575740354865</v>
      </c>
      <c r="Q71" s="56">
        <f>Q69/(N47+O47+P47+Q47)</f>
        <v>2.7333659970602646</v>
      </c>
      <c r="R71" s="56"/>
      <c r="S71" s="56">
        <f>S69/(O47+P47+Q47+S47)</f>
        <v>1.811484593837535</v>
      </c>
      <c r="T71" s="56">
        <f>T69/(P47+Q47+S47+T47)</f>
        <v>1.5934548854604955</v>
      </c>
      <c r="U71" s="56">
        <f>U69/(Q59+S59+T59+U59)</f>
        <v>1.4850223926627155</v>
      </c>
      <c r="V71" s="56">
        <f>V69/(S59+T59+U59+V59)</f>
        <v>1.249084874810874</v>
      </c>
      <c r="W71" s="56"/>
      <c r="X71" s="56">
        <f>X69/(T59+U59+V59+X59)</f>
        <v>1.0857752132463623</v>
      </c>
      <c r="Y71" s="56">
        <f>Y69/(U59+V59+X59+Y59)</f>
        <v>1.5046421614510865</v>
      </c>
      <c r="Z71" s="56">
        <f>Z69/(V59+X59+Y59+Z59)</f>
        <v>1.77936756041842</v>
      </c>
      <c r="AA71" s="56">
        <f>AA69/(X59+Y59+Z59+AA59)</f>
        <v>1.7399852625937835</v>
      </c>
      <c r="AB71" s="56"/>
      <c r="AC71" s="56">
        <f>AC69/(Y59+Z59+AA59+AC59)</f>
        <v>1.902273737224115</v>
      </c>
      <c r="AD71" s="56">
        <f>AD69/(Z59+AA59+AC59+AD59)</f>
        <v>2.0098520336084467</v>
      </c>
      <c r="AE71" s="56">
        <f>AE69/(AA59+AC59+AD59+AE59)</f>
        <v>1.7872566857770606</v>
      </c>
      <c r="AF71" s="56">
        <f>AF69/(AC59+AD59+AE59+AF59)</f>
        <v>2.0196867558775193</v>
      </c>
      <c r="AG71" s="56"/>
      <c r="AH71" s="56">
        <f>AH69/(AD59+AE59+AF59+AH59)</f>
        <v>2.0677630928446655</v>
      </c>
      <c r="AI71" s="56">
        <f>AI69/(AE59+AF59+AH59+AI59)</f>
        <v>2.3058194196790405</v>
      </c>
      <c r="AJ71" s="56">
        <f>AJ69/(AF59+AH59+AI59+AJ59)</f>
        <v>2.200071252560639</v>
      </c>
      <c r="AK71" s="56">
        <f>AK69/(AH59+AI59+AJ59+AK59)</f>
        <v>1.9978139421909158</v>
      </c>
      <c r="AL71" s="56"/>
      <c r="AM71" s="56">
        <f>AM69/(AI59+AJ59+AK59+AM59)</f>
        <v>1.7095395818057697</v>
      </c>
      <c r="AN71" s="56">
        <f>AN69/(AJ59+AK59+AM59+AN59)</f>
        <v>1.694781009853378</v>
      </c>
      <c r="AO71" s="56">
        <f>AO69/(AK59+AM59+AN59+AO59)</f>
        <v>1.9155588020452885</v>
      </c>
      <c r="AP71" s="227">
        <f>AP69/(AM59+AN59+AO59+AP59)</f>
        <v>2.1031357520490084</v>
      </c>
      <c r="AQ71" s="56"/>
      <c r="AR71" s="56">
        <f>Cumulative!AR71</f>
        <v>3.0026710057718287</v>
      </c>
      <c r="AS71" s="56">
        <f>Cumulative!AS71</f>
        <v>3.0290786756378654</v>
      </c>
      <c r="AT71" s="56">
        <f>Cumulative!AT71</f>
        <v>3.7442526842763981</v>
      </c>
      <c r="AU71" s="56">
        <f>Cumulative!AU71</f>
        <v>2.8200560731783297</v>
      </c>
      <c r="AV71" s="56"/>
      <c r="AW71" s="56">
        <f>Cumulative!AW71</f>
        <v>2.2723721185259649</v>
      </c>
      <c r="AX71" s="56">
        <f>Cumulative!AX71</f>
        <v>1.4085841324617581</v>
      </c>
      <c r="AY71" s="197">
        <f>Cumulative!AY71</f>
        <v>0.92090072157253045</v>
      </c>
      <c r="AZ71" s="342"/>
      <c r="BA71" s="56"/>
      <c r="BB71" s="342"/>
      <c r="BC71" s="342"/>
      <c r="BD71" s="342"/>
      <c r="BE71" s="56">
        <f>Cumulative!BE71</f>
        <v>0.28919763501122342</v>
      </c>
      <c r="BF71" s="56"/>
      <c r="BG71" s="342"/>
      <c r="BH71" s="56">
        <f>Cumulative!BH71</f>
        <v>0.3489625379093666</v>
      </c>
      <c r="BI71" s="56">
        <f>Cumulative!BI71</f>
        <v>0.40807577873580669</v>
      </c>
      <c r="BJ71" s="56">
        <f>Cumulative!BJ71</f>
        <v>0.36511492580739019</v>
      </c>
    </row>
    <row r="72" spans="2:62" ht="15" thickBot="1" x14ac:dyDescent="0.25">
      <c r="B72" s="36"/>
      <c r="C72" s="13"/>
      <c r="D72" s="9"/>
      <c r="E72" s="12"/>
      <c r="F72" s="9"/>
      <c r="G72" s="12"/>
      <c r="H72" s="12"/>
      <c r="I72" s="12"/>
      <c r="J72" s="12"/>
      <c r="K72" s="12"/>
      <c r="L72" s="12"/>
      <c r="M72" s="12"/>
      <c r="N72" s="9"/>
      <c r="O72" s="12"/>
      <c r="P72" s="12"/>
      <c r="Q72" s="12"/>
      <c r="R72" s="12"/>
      <c r="S72" s="9"/>
      <c r="T72" s="9"/>
      <c r="X72" s="9"/>
      <c r="Y72" s="9"/>
      <c r="Z72" s="9"/>
      <c r="AA72" s="9"/>
      <c r="AC72" s="9"/>
      <c r="AH72" s="9"/>
      <c r="AJ72" s="9"/>
      <c r="AK72" s="9"/>
      <c r="AM72" s="9"/>
      <c r="AN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</row>
    <row r="73" spans="2:62" ht="15.75" thickBot="1" x14ac:dyDescent="0.25">
      <c r="B73" s="62" t="s">
        <v>125</v>
      </c>
      <c r="C73" s="63" t="s">
        <v>80</v>
      </c>
      <c r="D73" s="104" t="s">
        <v>138</v>
      </c>
      <c r="E73" s="104" t="s">
        <v>139</v>
      </c>
      <c r="F73" s="104" t="s">
        <v>140</v>
      </c>
      <c r="G73" s="104" t="s">
        <v>141</v>
      </c>
      <c r="H73" s="104"/>
      <c r="I73" s="104" t="s">
        <v>142</v>
      </c>
      <c r="J73" s="104" t="s">
        <v>143</v>
      </c>
      <c r="K73" s="104" t="s">
        <v>144</v>
      </c>
      <c r="L73" s="104" t="s">
        <v>145</v>
      </c>
      <c r="M73" s="104"/>
      <c r="N73" s="104" t="s">
        <v>170</v>
      </c>
      <c r="O73" s="104" t="s">
        <v>175</v>
      </c>
      <c r="P73" s="104" t="s">
        <v>178</v>
      </c>
      <c r="Q73" s="104" t="s">
        <v>184</v>
      </c>
      <c r="R73" s="104"/>
      <c r="S73" s="104" t="str">
        <f>S62</f>
        <v>1Q 2015</v>
      </c>
      <c r="T73" s="104" t="str">
        <f>T62</f>
        <v>2Q 2015</v>
      </c>
      <c r="U73" s="104" t="s">
        <v>198</v>
      </c>
      <c r="V73" s="104" t="s">
        <v>202</v>
      </c>
      <c r="W73" s="104"/>
      <c r="X73" s="104" t="str">
        <f>X62</f>
        <v>1Q 2016</v>
      </c>
      <c r="Y73" s="104" t="str">
        <f>Y62</f>
        <v>2Q 2016</v>
      </c>
      <c r="Z73" s="104" t="str">
        <f>Z62</f>
        <v>3Q 2016</v>
      </c>
      <c r="AA73" s="104" t="str">
        <f>AA62</f>
        <v>4Q 2016</v>
      </c>
      <c r="AB73" s="104"/>
      <c r="AC73" s="104" t="str">
        <f>AC62</f>
        <v>1Q 2017</v>
      </c>
      <c r="AD73" s="104" t="str">
        <f>AD62</f>
        <v>2Q 2017</v>
      </c>
      <c r="AE73" s="104" t="str">
        <f>AE62</f>
        <v>3Q 2017</v>
      </c>
      <c r="AF73" s="104" t="str">
        <f>AF$1</f>
        <v>4Q 2017</v>
      </c>
      <c r="AG73" s="104"/>
      <c r="AH73" s="104" t="str">
        <f>AH$1</f>
        <v>1Q 2018</v>
      </c>
      <c r="AI73" s="104" t="str">
        <f>AI62</f>
        <v>2Q 2018</v>
      </c>
      <c r="AJ73" s="104" t="str">
        <f>AJ$1</f>
        <v>3Q 2018</v>
      </c>
      <c r="AK73" s="104" t="str">
        <f>AK$1</f>
        <v>4Q 2018</v>
      </c>
      <c r="AL73" s="104"/>
      <c r="AM73" s="104" t="str">
        <f>AM1</f>
        <v>1Q 2019</v>
      </c>
      <c r="AN73" s="104" t="str">
        <f>AN1</f>
        <v>2Q 2019</v>
      </c>
      <c r="AO73" s="104" t="str">
        <f>AO1</f>
        <v>3Q 2019</v>
      </c>
      <c r="AP73" s="189" t="str">
        <f>AP1</f>
        <v>4Q 2019</v>
      </c>
      <c r="AQ73" s="104"/>
      <c r="AR73" s="104" t="str">
        <f>AR1</f>
        <v>1Q 2020</v>
      </c>
      <c r="AS73" s="104" t="str">
        <f>AS1</f>
        <v>2Q 2020</v>
      </c>
      <c r="AT73" s="104" t="str">
        <f>AT1</f>
        <v>3Q 2020</v>
      </c>
      <c r="AU73" s="104" t="str">
        <f>AU1</f>
        <v>4Q 2020</v>
      </c>
      <c r="AV73" s="104"/>
      <c r="AW73" s="104" t="str">
        <f>AW1</f>
        <v>1Q 2021</v>
      </c>
      <c r="AX73" s="104" t="str">
        <f>AX1</f>
        <v>2Q 2021</v>
      </c>
      <c r="AY73" s="104" t="str">
        <f>AY1</f>
        <v>3Q 2021</v>
      </c>
      <c r="AZ73" s="104" t="str">
        <f>AZ1</f>
        <v>4Q 2021</v>
      </c>
      <c r="BA73" s="104"/>
      <c r="BB73" s="104" t="str">
        <f>BB1</f>
        <v>1Q 2022</v>
      </c>
      <c r="BC73" s="104" t="str">
        <f>BC1</f>
        <v>2Q 2022</v>
      </c>
      <c r="BD73" s="104" t="str">
        <f>BD1</f>
        <v>3Q 2022</v>
      </c>
      <c r="BE73" s="104" t="str">
        <f>BE1</f>
        <v>4Q 2022</v>
      </c>
      <c r="BF73" s="104"/>
      <c r="BG73" s="104" t="str">
        <f>BG1</f>
        <v>1Q 2023</v>
      </c>
      <c r="BH73" s="104" t="str">
        <f>BH1</f>
        <v>2Q 2023</v>
      </c>
      <c r="BI73" s="104" t="str">
        <f>BI1</f>
        <v>3Q 2023</v>
      </c>
      <c r="BJ73" s="104" t="str">
        <f>BJ1</f>
        <v>4Q 2023</v>
      </c>
    </row>
    <row r="74" spans="2:62" ht="24" x14ac:dyDescent="0.2">
      <c r="B74" s="48" t="s">
        <v>16</v>
      </c>
      <c r="C74" s="16" t="s">
        <v>129</v>
      </c>
      <c r="D74" s="35">
        <f>Cumulative!D74</f>
        <v>4377</v>
      </c>
      <c r="E74" s="35">
        <f>Cumulative!E74-Cumulative!D74</f>
        <v>8713</v>
      </c>
      <c r="F74" s="35">
        <f>Cumulative!F74-Cumulative!E74</f>
        <v>3082</v>
      </c>
      <c r="G74" s="35">
        <f>Cumulative!G74-Cumulative!F74</f>
        <v>3105</v>
      </c>
      <c r="H74" s="36"/>
      <c r="I74" s="35">
        <f>Cumulative!I74</f>
        <v>3437</v>
      </c>
      <c r="J74" s="35">
        <f>Cumulative!J74-Cumulative!I74</f>
        <v>5843</v>
      </c>
      <c r="K74" s="35">
        <f>Cumulative!K74-Cumulative!J74</f>
        <v>4327</v>
      </c>
      <c r="L74" s="35">
        <f>Cumulative!L74-Cumulative!K74</f>
        <v>2200</v>
      </c>
      <c r="M74" s="35"/>
      <c r="N74" s="35">
        <f>Cumulative!N74</f>
        <v>4489</v>
      </c>
      <c r="O74" s="35">
        <f>Cumulative!O74-Cumulative!N74</f>
        <v>2134</v>
      </c>
      <c r="P74" s="35">
        <f>Cumulative!P74-Cumulative!O74</f>
        <v>5528</v>
      </c>
      <c r="Q74" s="35">
        <f>Cumulative!Q74-Cumulative!P74</f>
        <v>9345</v>
      </c>
      <c r="R74" s="35"/>
      <c r="S74" s="35">
        <f>Cumulative!S74</f>
        <v>11370</v>
      </c>
      <c r="T74" s="35">
        <f>Cumulative!T74-Cumulative!S74</f>
        <v>6917</v>
      </c>
      <c r="U74" s="35">
        <f>Cumulative!U74-Cumulative!T74</f>
        <v>11742</v>
      </c>
      <c r="V74" s="35">
        <f>Cumulative!V74-Cumulative!U74</f>
        <v>11263</v>
      </c>
      <c r="W74" s="35"/>
      <c r="X74" s="35">
        <f>Cumulative!X74</f>
        <v>9698</v>
      </c>
      <c r="Y74" s="35">
        <f>Cumulative!Y74-Cumulative!X74</f>
        <v>5409</v>
      </c>
      <c r="Z74" s="35">
        <f>Cumulative!Z74-Cumulative!Y74</f>
        <v>4440</v>
      </c>
      <c r="AA74" s="35">
        <f>Cumulative!AA74-Cumulative!Z74</f>
        <v>7137</v>
      </c>
      <c r="AB74" s="35"/>
      <c r="AC74" s="35">
        <f>Cumulative!AC74</f>
        <v>6993</v>
      </c>
      <c r="AD74" s="35">
        <f>Cumulative!AD74-Cumulative!AC74</f>
        <v>7681</v>
      </c>
      <c r="AE74" s="35">
        <f>Cumulative!AE74-Cumulative!AD74</f>
        <v>5747</v>
      </c>
      <c r="AF74" s="35">
        <f>Cumulative!AF74-Cumulative!AE74</f>
        <v>7900</v>
      </c>
      <c r="AG74" s="35"/>
      <c r="AH74" s="35">
        <f>Cumulative!AH74</f>
        <v>7552</v>
      </c>
      <c r="AI74" s="35">
        <f>Cumulative!AI74-Cumulative!AH74</f>
        <v>8105</v>
      </c>
      <c r="AJ74" s="35">
        <f>Cumulative!AJ74-Cumulative!AI74</f>
        <v>9510</v>
      </c>
      <c r="AK74" s="35">
        <f>Cumulative!AK74-Cumulative!AJ74</f>
        <v>10738</v>
      </c>
      <c r="AL74" s="35"/>
      <c r="AM74" s="35">
        <f>Cumulative!AM74</f>
        <v>10311</v>
      </c>
      <c r="AN74" s="35">
        <f>Cumulative!AN74-Cumulative!AM74</f>
        <v>10704</v>
      </c>
      <c r="AO74" s="35">
        <f>Cumulative!AO74-Cumulative!AN74</f>
        <v>8261</v>
      </c>
      <c r="AP74" s="177">
        <f>Cumulative!AP74-Cumulative!AO74</f>
        <v>6211</v>
      </c>
      <c r="AQ74" s="35"/>
      <c r="AR74" s="35">
        <f>Cumulative!AR74</f>
        <v>7564</v>
      </c>
      <c r="AS74" s="35">
        <f>Cumulative!AS74-Cumulative!AR74</f>
        <v>6586</v>
      </c>
      <c r="AT74" s="35">
        <f>Cumulative!AT74-Cumulative!AS74</f>
        <v>9801</v>
      </c>
      <c r="AU74" s="35">
        <f>Cumulative!AU74-Cumulative!AT74</f>
        <v>10972</v>
      </c>
      <c r="AV74" s="35"/>
      <c r="AW74" s="35">
        <f>Cumulative!AW74</f>
        <v>15390</v>
      </c>
      <c r="AX74" s="35">
        <f>Cumulative!AX74-Cumulative!AW74</f>
        <v>24304</v>
      </c>
      <c r="AY74" s="177">
        <f>Cumulative!AY74-Cumulative!AX74</f>
        <v>28927</v>
      </c>
      <c r="AZ74" s="344"/>
      <c r="BA74" s="35"/>
      <c r="BB74" s="344"/>
      <c r="BC74" s="344"/>
      <c r="BD74" s="35">
        <f>Cumulative!BD74-Cumulative!BC74</f>
        <v>27015</v>
      </c>
      <c r="BE74" s="35">
        <f>Cumulative!BE74-Cumulative!BD74</f>
        <v>39339</v>
      </c>
      <c r="BF74" s="35"/>
      <c r="BG74" s="344"/>
      <c r="BH74" s="344"/>
      <c r="BI74" s="35">
        <f>Cumulative!BI74-Cumulative!BH74</f>
        <v>20823</v>
      </c>
      <c r="BJ74" s="35">
        <f>Cumulative!BJ74-Cumulative!BI74</f>
        <v>10527</v>
      </c>
    </row>
    <row r="75" spans="2:62" x14ac:dyDescent="0.2">
      <c r="B75" s="43" t="s">
        <v>17</v>
      </c>
      <c r="C75" s="37" t="s">
        <v>130</v>
      </c>
      <c r="D75" s="30">
        <f>D76-D74</f>
        <v>1616</v>
      </c>
      <c r="E75" s="30">
        <f>E76-E74</f>
        <v>-1871</v>
      </c>
      <c r="F75" s="30">
        <f t="shared" ref="F75:L75" si="6">F76-F74</f>
        <v>-3752</v>
      </c>
      <c r="G75" s="30">
        <f t="shared" si="6"/>
        <v>1487</v>
      </c>
      <c r="H75" s="30"/>
      <c r="I75" s="30">
        <f t="shared" si="6"/>
        <v>2072</v>
      </c>
      <c r="J75" s="30">
        <f t="shared" si="6"/>
        <v>248</v>
      </c>
      <c r="K75" s="30">
        <f>K76-K74</f>
        <v>-703</v>
      </c>
      <c r="L75" s="30">
        <f t="shared" si="6"/>
        <v>2719</v>
      </c>
      <c r="M75" s="30"/>
      <c r="N75" s="30">
        <f>N76-N74</f>
        <v>-2045</v>
      </c>
      <c r="O75" s="30">
        <f>O76-O74</f>
        <v>-55</v>
      </c>
      <c r="P75" s="30">
        <f>P76-P74</f>
        <v>-1402</v>
      </c>
      <c r="Q75" s="30">
        <f>Q76-Q74</f>
        <v>-586</v>
      </c>
      <c r="R75" s="30"/>
      <c r="S75" s="30">
        <f>S76-S74</f>
        <v>-686</v>
      </c>
      <c r="T75" s="30">
        <f>T76-T74</f>
        <v>-3257</v>
      </c>
      <c r="U75" s="30">
        <f>U76-U74</f>
        <v>1517</v>
      </c>
      <c r="V75" s="30">
        <f>V76-V74</f>
        <v>5357</v>
      </c>
      <c r="W75" s="30"/>
      <c r="X75" s="30">
        <f>X76-X74</f>
        <v>-4068</v>
      </c>
      <c r="Y75" s="30">
        <f>Y76-Y74</f>
        <v>-1849</v>
      </c>
      <c r="Z75" s="30">
        <f>Z76-Z74</f>
        <v>4569</v>
      </c>
      <c r="AA75" s="30">
        <f>AA76-AA74</f>
        <v>2467</v>
      </c>
      <c r="AB75" s="30"/>
      <c r="AC75" s="30">
        <f>AC76-AC74</f>
        <v>-4327</v>
      </c>
      <c r="AD75" s="30">
        <f>AD76-AD74</f>
        <v>414</v>
      </c>
      <c r="AE75" s="30">
        <f>AE76-AE74</f>
        <v>2059</v>
      </c>
      <c r="AF75" s="30">
        <f>AF76-AF74</f>
        <v>-2155</v>
      </c>
      <c r="AG75" s="30"/>
      <c r="AH75" s="30">
        <f>AH76-AH74</f>
        <v>-1663</v>
      </c>
      <c r="AI75" s="30">
        <f>AI76-AI74</f>
        <v>-1522</v>
      </c>
      <c r="AJ75" s="30">
        <f>AJ76-AJ74</f>
        <v>1389</v>
      </c>
      <c r="AK75" s="30">
        <f>AK76-AK74</f>
        <v>2821</v>
      </c>
      <c r="AL75" s="30"/>
      <c r="AM75" s="30">
        <f>AM76-AM74</f>
        <v>-761</v>
      </c>
      <c r="AN75" s="30">
        <f>AN76-AN74</f>
        <v>-3454</v>
      </c>
      <c r="AO75" s="30">
        <f>AO76-AO74</f>
        <v>-1714</v>
      </c>
      <c r="AP75" s="190">
        <f>AP76-AP74</f>
        <v>8013</v>
      </c>
      <c r="AQ75" s="30"/>
      <c r="AR75" s="30">
        <f>AR76-AR74</f>
        <v>-5979</v>
      </c>
      <c r="AS75" s="30">
        <f>AS76-AS74</f>
        <v>-111</v>
      </c>
      <c r="AT75" s="30">
        <f>AT76-AT74</f>
        <v>-4559</v>
      </c>
      <c r="AU75" s="30">
        <f>AU76-AU74</f>
        <v>8348</v>
      </c>
      <c r="AV75" s="30"/>
      <c r="AW75" s="30">
        <f>AW76-AW74</f>
        <v>-8452</v>
      </c>
      <c r="AX75" s="30">
        <f>AX76-AX74</f>
        <v>-3250</v>
      </c>
      <c r="AY75" s="190">
        <f>AY76-AY74</f>
        <v>-1736</v>
      </c>
      <c r="AZ75" s="341"/>
      <c r="BA75" s="30"/>
      <c r="BB75" s="341"/>
      <c r="BC75" s="341"/>
      <c r="BD75" s="30">
        <f>BD76-BD74</f>
        <v>-2292</v>
      </c>
      <c r="BE75" s="30">
        <f>BE76-BE74</f>
        <v>-16937</v>
      </c>
      <c r="BF75" s="30"/>
      <c r="BG75" s="341"/>
      <c r="BH75" s="341"/>
      <c r="BI75" s="30">
        <f>BI76-BI74</f>
        <v>-4189</v>
      </c>
      <c r="BJ75" s="30">
        <f>BJ76-BJ74</f>
        <v>20098</v>
      </c>
    </row>
    <row r="76" spans="2:62" ht="24" x14ac:dyDescent="0.2">
      <c r="B76" s="38" t="s">
        <v>18</v>
      </c>
      <c r="C76" s="3" t="s">
        <v>131</v>
      </c>
      <c r="D76" s="32">
        <f>Cumulative!D76</f>
        <v>5993</v>
      </c>
      <c r="E76" s="32">
        <f>Cumulative!E76-Cumulative!D76</f>
        <v>6842</v>
      </c>
      <c r="F76" s="32">
        <f>Cumulative!F76-Cumulative!E76</f>
        <v>-670</v>
      </c>
      <c r="G76" s="32">
        <f>Cumulative!G76-Cumulative!F76</f>
        <v>4592</v>
      </c>
      <c r="H76" s="28"/>
      <c r="I76" s="32">
        <f>Cumulative!I76</f>
        <v>5509</v>
      </c>
      <c r="J76" s="32">
        <f>Cumulative!J76-Cumulative!I76</f>
        <v>6091</v>
      </c>
      <c r="K76" s="32">
        <f>Cumulative!K76-Cumulative!J76</f>
        <v>3624</v>
      </c>
      <c r="L76" s="32">
        <f>Cumulative!L76-Cumulative!K76</f>
        <v>4919</v>
      </c>
      <c r="M76" s="32"/>
      <c r="N76" s="30">
        <f>Cumulative!N76</f>
        <v>2444</v>
      </c>
      <c r="O76" s="32">
        <f>Cumulative!O76-Cumulative!N76</f>
        <v>2079</v>
      </c>
      <c r="P76" s="32">
        <f>Cumulative!P76-Cumulative!O76</f>
        <v>4126</v>
      </c>
      <c r="Q76" s="32">
        <f>Cumulative!Q76-Cumulative!P76</f>
        <v>8759</v>
      </c>
      <c r="R76" s="32"/>
      <c r="S76" s="30">
        <f>Cumulative!S76</f>
        <v>10684</v>
      </c>
      <c r="T76" s="30">
        <f>Cumulative!T76-Cumulative!S76</f>
        <v>3660</v>
      </c>
      <c r="U76" s="30">
        <f>Cumulative!U76-Cumulative!T76</f>
        <v>13259</v>
      </c>
      <c r="V76" s="30">
        <f>Cumulative!V76-Cumulative!U76</f>
        <v>16620</v>
      </c>
      <c r="W76" s="30"/>
      <c r="X76" s="30">
        <f>Cumulative!X76</f>
        <v>5630</v>
      </c>
      <c r="Y76" s="30">
        <f>Cumulative!Y76-Cumulative!X76</f>
        <v>3560</v>
      </c>
      <c r="Z76" s="30">
        <f>Cumulative!Z76-Cumulative!Y76</f>
        <v>9009</v>
      </c>
      <c r="AA76" s="30">
        <f>Cumulative!AA76-Cumulative!Z76</f>
        <v>9604</v>
      </c>
      <c r="AB76" s="30"/>
      <c r="AC76" s="30">
        <f>Cumulative!AC76</f>
        <v>2666</v>
      </c>
      <c r="AD76" s="30">
        <f>Cumulative!AD76-Cumulative!AC76</f>
        <v>8095</v>
      </c>
      <c r="AE76" s="30">
        <f>Cumulative!AE76-Cumulative!AD76</f>
        <v>7806</v>
      </c>
      <c r="AF76" s="30">
        <f>Cumulative!AF76-Cumulative!AE76</f>
        <v>5745</v>
      </c>
      <c r="AG76" s="30"/>
      <c r="AH76" s="30">
        <f>Cumulative!AH76</f>
        <v>5889</v>
      </c>
      <c r="AI76" s="30">
        <f>Cumulative!AI76-Cumulative!AH76</f>
        <v>6583</v>
      </c>
      <c r="AJ76" s="30">
        <f>Cumulative!AJ76-Cumulative!AI76</f>
        <v>10899</v>
      </c>
      <c r="AK76" s="30">
        <f>Cumulative!AK76-Cumulative!AJ76</f>
        <v>13559</v>
      </c>
      <c r="AL76" s="30"/>
      <c r="AM76" s="30">
        <f>Cumulative!AM76</f>
        <v>9550</v>
      </c>
      <c r="AN76" s="30">
        <f>Cumulative!AN76-Cumulative!AM76</f>
        <v>7250</v>
      </c>
      <c r="AO76" s="30">
        <f>Cumulative!AO76-Cumulative!AN76</f>
        <v>6547</v>
      </c>
      <c r="AP76" s="190">
        <f>Cumulative!AP76-Cumulative!AO76</f>
        <v>14224</v>
      </c>
      <c r="AQ76" s="30"/>
      <c r="AR76" s="30">
        <f>Cumulative!AR76</f>
        <v>1585</v>
      </c>
      <c r="AS76" s="30">
        <f>Cumulative!AS76-Cumulative!AR76</f>
        <v>6475</v>
      </c>
      <c r="AT76" s="30">
        <f>Cumulative!AT76-Cumulative!AS76</f>
        <v>5242</v>
      </c>
      <c r="AU76" s="30">
        <f>Cumulative!AU76-Cumulative!AT76</f>
        <v>19320</v>
      </c>
      <c r="AV76" s="30"/>
      <c r="AW76" s="30">
        <f>Cumulative!AW76</f>
        <v>6938</v>
      </c>
      <c r="AX76" s="30">
        <f>Cumulative!AX76-Cumulative!AW76</f>
        <v>21054</v>
      </c>
      <c r="AY76" s="190">
        <f>Cumulative!AY76-Cumulative!AX76</f>
        <v>27191</v>
      </c>
      <c r="AZ76" s="341"/>
      <c r="BA76" s="30"/>
      <c r="BB76" s="341"/>
      <c r="BC76" s="341"/>
      <c r="BD76" s="30">
        <f>Cumulative!BD76-Cumulative!BC76</f>
        <v>24723</v>
      </c>
      <c r="BE76" s="30">
        <f>Cumulative!BE76-Cumulative!BD76</f>
        <v>22402</v>
      </c>
      <c r="BF76" s="30"/>
      <c r="BG76" s="341"/>
      <c r="BH76" s="341"/>
      <c r="BI76" s="30">
        <f>Cumulative!BI76-Cumulative!BH76</f>
        <v>16634</v>
      </c>
      <c r="BJ76" s="30">
        <f>Cumulative!BJ76-Cumulative!BI76</f>
        <v>30625</v>
      </c>
    </row>
    <row r="77" spans="2:62" x14ac:dyDescent="0.2">
      <c r="B77" s="43" t="s">
        <v>19</v>
      </c>
      <c r="C77" s="37" t="s">
        <v>132</v>
      </c>
      <c r="D77" s="30">
        <f>Cumulative!D77</f>
        <v>-2444</v>
      </c>
      <c r="E77" s="30">
        <f>Cumulative!E77-Cumulative!D77</f>
        <v>-247</v>
      </c>
      <c r="F77" s="30">
        <f>Cumulative!F77-Cumulative!E77</f>
        <v>-820</v>
      </c>
      <c r="G77" s="30">
        <f>Cumulative!G77-Cumulative!F77</f>
        <v>-517</v>
      </c>
      <c r="H77" s="27"/>
      <c r="I77" s="27">
        <f>Cumulative!I77</f>
        <v>-411</v>
      </c>
      <c r="J77" s="30">
        <f>Cumulative!J77-Cumulative!I77</f>
        <v>-782</v>
      </c>
      <c r="K77" s="30">
        <f>Cumulative!K77-Cumulative!J77</f>
        <v>-363</v>
      </c>
      <c r="L77" s="30">
        <f>Cumulative!L77-Cumulative!K77</f>
        <v>-1049</v>
      </c>
      <c r="M77" s="30"/>
      <c r="N77" s="30">
        <f>Cumulative!N77</f>
        <v>-157</v>
      </c>
      <c r="O77" s="30">
        <f>Cumulative!O77-Cumulative!N77</f>
        <v>-614</v>
      </c>
      <c r="P77" s="30">
        <f>Cumulative!P77-Cumulative!O77</f>
        <v>-783</v>
      </c>
      <c r="Q77" s="30">
        <f>Cumulative!Q77-Cumulative!P77</f>
        <v>-456</v>
      </c>
      <c r="R77" s="30"/>
      <c r="S77" s="30">
        <f>Cumulative!S77</f>
        <v>-102</v>
      </c>
      <c r="T77" s="30">
        <f>Cumulative!T77-Cumulative!S77</f>
        <v>-848</v>
      </c>
      <c r="U77" s="30">
        <f>Cumulative!U77-Cumulative!T77</f>
        <v>-205</v>
      </c>
      <c r="V77" s="30">
        <f>Cumulative!V77-Cumulative!U77</f>
        <v>-1323</v>
      </c>
      <c r="W77" s="30"/>
      <c r="X77" s="30">
        <f>Cumulative!X77</f>
        <v>-803</v>
      </c>
      <c r="Y77" s="30">
        <f>Cumulative!Y77-Cumulative!X77</f>
        <v>-2411</v>
      </c>
      <c r="Z77" s="30">
        <f>Cumulative!Z77-Cumulative!Y77</f>
        <v>-432</v>
      </c>
      <c r="AA77" s="30">
        <f>Cumulative!AA77-Cumulative!Z77</f>
        <v>-283</v>
      </c>
      <c r="AB77" s="30"/>
      <c r="AC77" s="30">
        <f>Cumulative!AC77</f>
        <v>-553</v>
      </c>
      <c r="AD77" s="30">
        <f>Cumulative!AD77-Cumulative!AC77</f>
        <v>-745</v>
      </c>
      <c r="AE77" s="30">
        <f>Cumulative!AE77-Cumulative!AD77</f>
        <v>-660</v>
      </c>
      <c r="AF77" s="30">
        <f>Cumulative!AF77-Cumulative!AE77</f>
        <v>-785</v>
      </c>
      <c r="AG77" s="30"/>
      <c r="AH77" s="30">
        <f>Cumulative!AH77</f>
        <v>-724</v>
      </c>
      <c r="AI77" s="30">
        <f>Cumulative!AI77-Cumulative!AH77</f>
        <v>-843</v>
      </c>
      <c r="AJ77" s="30">
        <f>Cumulative!AJ77-Cumulative!AI77</f>
        <v>-922</v>
      </c>
      <c r="AK77" s="30">
        <f>Cumulative!AK77-Cumulative!AJ77</f>
        <v>-1169</v>
      </c>
      <c r="AL77" s="30"/>
      <c r="AM77" s="30">
        <f>Cumulative!AM77</f>
        <v>-1392</v>
      </c>
      <c r="AN77" s="30">
        <f>Cumulative!AN77-Cumulative!AM77</f>
        <v>-1303</v>
      </c>
      <c r="AO77" s="30">
        <f>Cumulative!AO77-Cumulative!AN77</f>
        <v>-1149</v>
      </c>
      <c r="AP77" s="190">
        <f>Cumulative!AP77-Cumulative!AO77</f>
        <v>-1105</v>
      </c>
      <c r="AQ77" s="30"/>
      <c r="AR77" s="30">
        <f>Cumulative!AR77</f>
        <v>-269</v>
      </c>
      <c r="AS77" s="30">
        <f>Cumulative!AS77-Cumulative!AR77</f>
        <v>-487</v>
      </c>
      <c r="AT77" s="30">
        <f>Cumulative!AT77-Cumulative!AS77</f>
        <v>-751</v>
      </c>
      <c r="AU77" s="30">
        <f>Cumulative!AU77-Cumulative!AT77</f>
        <v>-295</v>
      </c>
      <c r="AV77" s="30"/>
      <c r="AW77" s="30">
        <f>Cumulative!AW77</f>
        <v>-1624</v>
      </c>
      <c r="AX77" s="30">
        <f>Cumulative!AX77-Cumulative!AW77</f>
        <v>-3828</v>
      </c>
      <c r="AY77" s="190">
        <f>Cumulative!AY77-Cumulative!AX77</f>
        <v>-5796</v>
      </c>
      <c r="AZ77" s="341"/>
      <c r="BA77" s="30"/>
      <c r="BB77" s="341"/>
      <c r="BC77" s="341"/>
      <c r="BD77" s="30">
        <f>Cumulative!BD77-Cumulative!BC77</f>
        <v>-3808</v>
      </c>
      <c r="BE77" s="30">
        <f>Cumulative!BE77-Cumulative!BD77</f>
        <v>-4668</v>
      </c>
      <c r="BF77" s="30"/>
      <c r="BG77" s="341"/>
      <c r="BH77" s="341"/>
      <c r="BI77" s="30">
        <f>Cumulative!BI77-Cumulative!BH77</f>
        <v>-3904</v>
      </c>
      <c r="BJ77" s="30">
        <f>Cumulative!BJ77-Cumulative!BI77</f>
        <v>-7713</v>
      </c>
    </row>
    <row r="78" spans="2:62" x14ac:dyDescent="0.2">
      <c r="B78" s="43" t="s">
        <v>20</v>
      </c>
      <c r="C78" s="37" t="s">
        <v>137</v>
      </c>
      <c r="D78" s="27">
        <f>Cumulative!D78</f>
        <v>-516</v>
      </c>
      <c r="E78" s="30">
        <f>Cumulative!E78-Cumulative!D78</f>
        <v>-1258</v>
      </c>
      <c r="F78" s="30">
        <f>Cumulative!F78-Cumulative!E78</f>
        <v>-688</v>
      </c>
      <c r="G78" s="30">
        <f>Cumulative!G78-Cumulative!F78</f>
        <v>-973</v>
      </c>
      <c r="H78" s="27"/>
      <c r="I78" s="27">
        <f>Cumulative!I78</f>
        <v>-653</v>
      </c>
      <c r="J78" s="30">
        <f>Cumulative!J78-Cumulative!I78</f>
        <v>-1196</v>
      </c>
      <c r="K78" s="30">
        <f>Cumulative!K78-Cumulative!J78</f>
        <v>-357</v>
      </c>
      <c r="L78" s="30">
        <f>Cumulative!L78-Cumulative!K78</f>
        <v>-972</v>
      </c>
      <c r="M78" s="30"/>
      <c r="N78" s="30">
        <f>Cumulative!N78</f>
        <v>-426</v>
      </c>
      <c r="O78" s="30">
        <f>Cumulative!O78-Cumulative!N78</f>
        <v>-792</v>
      </c>
      <c r="P78" s="30">
        <f>Cumulative!P78-Cumulative!O78</f>
        <v>-464</v>
      </c>
      <c r="Q78" s="30">
        <f>Cumulative!Q78-Cumulative!P78</f>
        <v>-1022</v>
      </c>
      <c r="R78" s="30"/>
      <c r="S78" s="30">
        <f>Cumulative!S78</f>
        <v>-811</v>
      </c>
      <c r="T78" s="30">
        <f>Cumulative!T78-Cumulative!S78</f>
        <v>-1556</v>
      </c>
      <c r="U78" s="30">
        <f>Cumulative!U78-Cumulative!T78</f>
        <v>-968</v>
      </c>
      <c r="V78" s="30">
        <f>Cumulative!V78-Cumulative!U78</f>
        <v>-1879</v>
      </c>
      <c r="W78" s="30"/>
      <c r="X78" s="30">
        <f>Cumulative!X78</f>
        <v>-1011</v>
      </c>
      <c r="Y78" s="30">
        <f>Cumulative!Y78-Cumulative!X78</f>
        <v>-1176</v>
      </c>
      <c r="Z78" s="30">
        <f>Cumulative!Z78-Cumulative!Y78</f>
        <v>-1811</v>
      </c>
      <c r="AA78" s="30">
        <f>Cumulative!AA78-Cumulative!Z78</f>
        <v>-1774</v>
      </c>
      <c r="AB78" s="30"/>
      <c r="AC78" s="30">
        <f>Cumulative!AC78</f>
        <v>-944</v>
      </c>
      <c r="AD78" s="30">
        <f>Cumulative!AD78-Cumulative!AC78</f>
        <v>-1872</v>
      </c>
      <c r="AE78" s="30">
        <f>Cumulative!AE78-Cumulative!AD78</f>
        <v>-418</v>
      </c>
      <c r="AF78" s="30">
        <f>Cumulative!AF78-Cumulative!AE78</f>
        <v>-1701</v>
      </c>
      <c r="AG78" s="30"/>
      <c r="AH78" s="30">
        <f>Cumulative!AH78</f>
        <v>-575</v>
      </c>
      <c r="AI78" s="30">
        <f>Cumulative!AI78-Cumulative!AH78</f>
        <v>-863</v>
      </c>
      <c r="AJ78" s="30">
        <f>Cumulative!AJ78-Cumulative!AI78</f>
        <v>-1632</v>
      </c>
      <c r="AK78" s="30">
        <f>Cumulative!AK78-Cumulative!AJ78</f>
        <v>-1796</v>
      </c>
      <c r="AL78" s="30"/>
      <c r="AM78" s="30">
        <f>Cumulative!AM78</f>
        <v>-813</v>
      </c>
      <c r="AN78" s="30">
        <f>Cumulative!AN78-Cumulative!AM78</f>
        <v>-1412</v>
      </c>
      <c r="AO78" s="30">
        <f>Cumulative!AO78-Cumulative!AN78</f>
        <v>-822</v>
      </c>
      <c r="AP78" s="190">
        <f>Cumulative!AP78-Cumulative!AO78</f>
        <v>-1297</v>
      </c>
      <c r="AQ78" s="30"/>
      <c r="AR78" s="30">
        <f>Cumulative!AR78</f>
        <v>-542</v>
      </c>
      <c r="AS78" s="30">
        <f>Cumulative!AS78-Cumulative!AR78</f>
        <v>-1648</v>
      </c>
      <c r="AT78" s="30">
        <f>Cumulative!AT78-Cumulative!AS78</f>
        <v>-656</v>
      </c>
      <c r="AU78" s="30">
        <f>Cumulative!AU78-Cumulative!AT78</f>
        <v>-1784</v>
      </c>
      <c r="AV78" s="30"/>
      <c r="AW78" s="30">
        <f>Cumulative!AW78</f>
        <v>-683</v>
      </c>
      <c r="AX78" s="30">
        <f>Cumulative!AX78-Cumulative!AW78</f>
        <v>-1426</v>
      </c>
      <c r="AY78" s="190">
        <f>Cumulative!AY78-Cumulative!AX78</f>
        <v>-585</v>
      </c>
      <c r="AZ78" s="341"/>
      <c r="BA78" s="30"/>
      <c r="BB78" s="341"/>
      <c r="BC78" s="341"/>
      <c r="BD78" s="30">
        <f>Cumulative!BD78-Cumulative!BC78</f>
        <v>-514</v>
      </c>
      <c r="BE78" s="30">
        <f>Cumulative!BE78-Cumulative!BD78</f>
        <v>-548</v>
      </c>
      <c r="BF78" s="30"/>
      <c r="BG78" s="341"/>
      <c r="BH78" s="341"/>
      <c r="BI78" s="30">
        <f>Cumulative!BI78-Cumulative!BH78</f>
        <v>-2194</v>
      </c>
      <c r="BJ78" s="30">
        <f>Cumulative!BJ78-Cumulative!BI78</f>
        <v>-2543</v>
      </c>
    </row>
    <row r="79" spans="2:62" x14ac:dyDescent="0.2">
      <c r="B79" s="79" t="s">
        <v>172</v>
      </c>
      <c r="C79" s="81" t="s">
        <v>128</v>
      </c>
      <c r="D79" s="87">
        <f>SUM(D76:D78)</f>
        <v>3033</v>
      </c>
      <c r="E79" s="87">
        <f>SUM(E76:E78)</f>
        <v>5337</v>
      </c>
      <c r="F79" s="87">
        <f t="shared" ref="F79:L79" si="7">SUM(F76:F78)</f>
        <v>-2178</v>
      </c>
      <c r="G79" s="87">
        <f t="shared" si="7"/>
        <v>3102</v>
      </c>
      <c r="H79" s="87"/>
      <c r="I79" s="87">
        <f t="shared" si="7"/>
        <v>4445</v>
      </c>
      <c r="J79" s="87">
        <f t="shared" si="7"/>
        <v>4113</v>
      </c>
      <c r="K79" s="87">
        <f>SUM(K76:K78)</f>
        <v>2904</v>
      </c>
      <c r="L79" s="87">
        <f t="shared" si="7"/>
        <v>2898</v>
      </c>
      <c r="M79" s="87"/>
      <c r="N79" s="87">
        <f>SUM(N76:N78)</f>
        <v>1861</v>
      </c>
      <c r="O79" s="87">
        <f>SUM(O76:O78)</f>
        <v>673</v>
      </c>
      <c r="P79" s="87">
        <f>SUM(P76:P78)</f>
        <v>2879</v>
      </c>
      <c r="Q79" s="87">
        <f>SUM(Q76:Q78)</f>
        <v>7281</v>
      </c>
      <c r="R79" s="87"/>
      <c r="S79" s="87">
        <f>SUM(S76:S78)</f>
        <v>9771</v>
      </c>
      <c r="T79" s="87">
        <f>SUM(T76:T78)</f>
        <v>1256</v>
      </c>
      <c r="U79" s="87">
        <f>SUM(U76:U78)</f>
        <v>12086</v>
      </c>
      <c r="V79" s="87">
        <f>SUM(V76:V78)</f>
        <v>13418</v>
      </c>
      <c r="W79" s="87"/>
      <c r="X79" s="87">
        <f>SUM(X76:X78)</f>
        <v>3816</v>
      </c>
      <c r="Y79" s="87">
        <f>SUM(Y76:Y78)</f>
        <v>-27</v>
      </c>
      <c r="Z79" s="87">
        <f>SUM(Z76:Z78)</f>
        <v>6766</v>
      </c>
      <c r="AA79" s="87">
        <f>SUM(AA76:AA78)</f>
        <v>7547</v>
      </c>
      <c r="AB79" s="87"/>
      <c r="AC79" s="87">
        <f>SUM(AC76:AC78)</f>
        <v>1169</v>
      </c>
      <c r="AD79" s="87">
        <f>SUM(AD76:AD78)</f>
        <v>5478</v>
      </c>
      <c r="AE79" s="87">
        <f>SUM(AE76:AE78)</f>
        <v>6728</v>
      </c>
      <c r="AF79" s="87">
        <f>SUM(AF76:AF78)</f>
        <v>3259</v>
      </c>
      <c r="AG79" s="87"/>
      <c r="AH79" s="87">
        <f>SUM(AH76:AH78)</f>
        <v>4590</v>
      </c>
      <c r="AI79" s="87">
        <f>SUM(AI76:AI78)</f>
        <v>4877</v>
      </c>
      <c r="AJ79" s="87">
        <f>SUM(AJ76:AJ78)</f>
        <v>8345</v>
      </c>
      <c r="AK79" s="87">
        <f>SUM(AK76:AK78)</f>
        <v>10594</v>
      </c>
      <c r="AL79" s="87"/>
      <c r="AM79" s="87">
        <f>SUM(AM76:AM78)</f>
        <v>7345</v>
      </c>
      <c r="AN79" s="87">
        <f>SUM(AN76:AN78)</f>
        <v>4535</v>
      </c>
      <c r="AO79" s="87">
        <f>SUM(AO76:AO78)</f>
        <v>4576</v>
      </c>
      <c r="AP79" s="198">
        <f>SUM(AP76:AP78)</f>
        <v>11822</v>
      </c>
      <c r="AQ79" s="87"/>
      <c r="AR79" s="87">
        <f>SUM(AR76:AR78)</f>
        <v>774</v>
      </c>
      <c r="AS79" s="87">
        <f>SUM(AS76:AS78)</f>
        <v>4340</v>
      </c>
      <c r="AT79" s="87">
        <f>SUM(AT76:AT78)</f>
        <v>3835</v>
      </c>
      <c r="AU79" s="87">
        <f>SUM(AU76:AU78)</f>
        <v>17241</v>
      </c>
      <c r="AV79" s="87"/>
      <c r="AW79" s="87">
        <f>SUM(AW76:AW78)</f>
        <v>4631</v>
      </c>
      <c r="AX79" s="87">
        <f>SUM(AX76:AX78)</f>
        <v>15800</v>
      </c>
      <c r="AY79" s="198">
        <f>SUM(AY76:AY78)</f>
        <v>20810</v>
      </c>
      <c r="AZ79" s="345"/>
      <c r="BA79" s="87"/>
      <c r="BB79" s="345"/>
      <c r="BC79" s="345"/>
      <c r="BD79" s="87">
        <f>SUM(BD76:BD78)</f>
        <v>20401</v>
      </c>
      <c r="BE79" s="87">
        <f>SUM(BE76:BE78)</f>
        <v>17186</v>
      </c>
      <c r="BF79" s="87"/>
      <c r="BG79" s="345"/>
      <c r="BH79" s="345"/>
      <c r="BI79" s="87">
        <f>SUM(BI76:BI78)</f>
        <v>10536</v>
      </c>
      <c r="BJ79" s="87">
        <f>SUM(BJ76:BJ78)</f>
        <v>20369</v>
      </c>
    </row>
    <row r="80" spans="2:62" x14ac:dyDescent="0.2">
      <c r="B80" s="38" t="s">
        <v>254</v>
      </c>
      <c r="C80" s="31" t="s">
        <v>255</v>
      </c>
      <c r="D80" s="32">
        <f>Cumulative!D80</f>
        <v>-2721</v>
      </c>
      <c r="E80" s="32">
        <f>Cumulative!E80-Cumulative!D80</f>
        <v>-3960</v>
      </c>
      <c r="F80" s="32">
        <f>Cumulative!F80-Cumulative!E80</f>
        <v>-6066</v>
      </c>
      <c r="G80" s="32">
        <f>Cumulative!G80-Cumulative!F80</f>
        <v>-3375</v>
      </c>
      <c r="H80" s="32"/>
      <c r="I80" s="32">
        <f>Cumulative!I80</f>
        <v>-2847</v>
      </c>
      <c r="J80" s="32">
        <f>Cumulative!J80-Cumulative!I80</f>
        <v>-3793</v>
      </c>
      <c r="K80" s="32">
        <f>Cumulative!K80-Cumulative!J80</f>
        <v>-3870</v>
      </c>
      <c r="L80" s="32">
        <f>Cumulative!L80-Cumulative!K80</f>
        <v>-3933</v>
      </c>
      <c r="M80" s="32"/>
      <c r="N80" s="32">
        <f>Cumulative!N80</f>
        <v>-2230</v>
      </c>
      <c r="O80" s="32">
        <f>Cumulative!O80-Cumulative!N80</f>
        <v>-1757</v>
      </c>
      <c r="P80" s="32">
        <f>Cumulative!P80-Cumulative!O80</f>
        <v>-3569</v>
      </c>
      <c r="Q80" s="32">
        <f>Cumulative!Q80-Cumulative!P80</f>
        <v>-3922</v>
      </c>
      <c r="R80" s="32"/>
      <c r="S80" s="32">
        <f>Cumulative!S80</f>
        <v>-3672</v>
      </c>
      <c r="T80" s="32">
        <f>Cumulative!T80-Cumulative!S80</f>
        <v>-2488</v>
      </c>
      <c r="U80" s="32">
        <f>Cumulative!U80-Cumulative!T80</f>
        <v>-4011</v>
      </c>
      <c r="V80" s="32">
        <f>Cumulative!V80-Cumulative!U80</f>
        <v>-4936</v>
      </c>
      <c r="W80" s="32"/>
      <c r="X80" s="32">
        <f>Cumulative!X80</f>
        <v>-4040</v>
      </c>
      <c r="Y80" s="32">
        <f>Cumulative!Y80-Cumulative!X80</f>
        <v>-2663</v>
      </c>
      <c r="Z80" s="32">
        <f>Cumulative!Z80-Cumulative!Y80</f>
        <v>-3197</v>
      </c>
      <c r="AA80" s="32">
        <f>Cumulative!AA80-Cumulative!Z80</f>
        <v>-2228</v>
      </c>
      <c r="AB80" s="32"/>
      <c r="AC80" s="32">
        <f>Cumulative!AC80</f>
        <v>-2462</v>
      </c>
      <c r="AD80" s="32">
        <f>Cumulative!AD80-Cumulative!AC80</f>
        <v>-3240</v>
      </c>
      <c r="AE80" s="32">
        <f>Cumulative!AE80-Cumulative!AD80</f>
        <v>-2479</v>
      </c>
      <c r="AF80" s="32">
        <f>Cumulative!AF80-Cumulative!AE80</f>
        <v>-3118</v>
      </c>
      <c r="AG80" s="32"/>
      <c r="AH80" s="32">
        <f>Cumulative!AH80</f>
        <v>-2613</v>
      </c>
      <c r="AI80" s="32">
        <f>Cumulative!AI80-Cumulative!AH80</f>
        <v>-3588</v>
      </c>
      <c r="AJ80" s="32">
        <f>Cumulative!AJ80-Cumulative!AI80</f>
        <v>-3003</v>
      </c>
      <c r="AK80" s="32">
        <f>Cumulative!AK80-Cumulative!AJ80</f>
        <v>-5338</v>
      </c>
      <c r="AL80" s="32"/>
      <c r="AM80" s="32">
        <f>Cumulative!AM80</f>
        <v>-4340</v>
      </c>
      <c r="AN80" s="32">
        <f>Cumulative!AN80-Cumulative!AM80</f>
        <v>-3974</v>
      </c>
      <c r="AO80" s="32">
        <f>Cumulative!AO80-Cumulative!AN80</f>
        <v>-4382</v>
      </c>
      <c r="AP80" s="155">
        <f>Cumulative!AP80-Cumulative!AO80</f>
        <v>-6334</v>
      </c>
      <c r="AQ80" s="32"/>
      <c r="AR80" s="32">
        <f>Cumulative!AR80</f>
        <v>-3708</v>
      </c>
      <c r="AS80" s="32">
        <f>Cumulative!AS80-Cumulative!AR80</f>
        <v>-3702</v>
      </c>
      <c r="AT80" s="32">
        <f>Cumulative!AT80-Cumulative!AS80</f>
        <v>-4257</v>
      </c>
      <c r="AU80" s="32">
        <f>Cumulative!AU80-Cumulative!AT80</f>
        <v>-6279</v>
      </c>
      <c r="AV80" s="32"/>
      <c r="AW80" s="32">
        <f>Cumulative!AW80</f>
        <v>-3266</v>
      </c>
      <c r="AX80" s="32">
        <f>Cumulative!AX80-Cumulative!AW80</f>
        <v>-4321</v>
      </c>
      <c r="AY80" s="155">
        <f>Cumulative!AY80-Cumulative!AX80</f>
        <v>-6520</v>
      </c>
      <c r="AZ80" s="323"/>
      <c r="BA80" s="32"/>
      <c r="BB80" s="323"/>
      <c r="BC80" s="323"/>
      <c r="BD80" s="32">
        <f>Cumulative!BD80-Cumulative!BC80</f>
        <v>-6282</v>
      </c>
      <c r="BE80" s="32">
        <f>Cumulative!BE80-Cumulative!BD80</f>
        <v>-8935</v>
      </c>
      <c r="BF80" s="32"/>
      <c r="BG80" s="323"/>
      <c r="BH80" s="323"/>
      <c r="BI80" s="32">
        <f>Cumulative!BI80-Cumulative!BH80</f>
        <v>-11057</v>
      </c>
      <c r="BJ80" s="32">
        <f>Cumulative!BJ80-Cumulative!BI80</f>
        <v>-16665</v>
      </c>
    </row>
    <row r="81" spans="2:62" x14ac:dyDescent="0.2">
      <c r="B81" s="220" t="s">
        <v>224</v>
      </c>
      <c r="C81" s="221" t="s">
        <v>212</v>
      </c>
      <c r="D81" s="30">
        <f>Cumulative!D81</f>
        <v>-770</v>
      </c>
      <c r="E81" s="30">
        <f>Cumulative!E81-Cumulative!D81</f>
        <v>-774</v>
      </c>
      <c r="F81" s="30">
        <f>Cumulative!F81-Cumulative!E81</f>
        <v>-1218</v>
      </c>
      <c r="G81" s="30">
        <f>Cumulative!G81-Cumulative!F81</f>
        <v>-929</v>
      </c>
      <c r="H81" s="30"/>
      <c r="I81" s="30">
        <f>Cumulative!I81</f>
        <v>-875</v>
      </c>
      <c r="J81" s="30">
        <f>Cumulative!J81-Cumulative!I81</f>
        <v>-1609</v>
      </c>
      <c r="K81" s="30">
        <f>Cumulative!K81-Cumulative!J81</f>
        <v>-2167</v>
      </c>
      <c r="L81" s="30">
        <f>Cumulative!L81-Cumulative!K81</f>
        <v>-2544</v>
      </c>
      <c r="M81" s="30"/>
      <c r="N81" s="30">
        <f>Cumulative!N81</f>
        <v>-1510</v>
      </c>
      <c r="O81" s="30">
        <f>Cumulative!O81-Cumulative!N81</f>
        <v>-1267</v>
      </c>
      <c r="P81" s="30">
        <f>Cumulative!P81-Cumulative!O81</f>
        <v>-2212</v>
      </c>
      <c r="Q81" s="30">
        <f>Cumulative!Q81-Cumulative!P81</f>
        <v>-2168</v>
      </c>
      <c r="R81" s="30"/>
      <c r="S81" s="30">
        <f>Cumulative!S81</f>
        <v>-2942</v>
      </c>
      <c r="T81" s="30">
        <f>Cumulative!T81-Cumulative!S81</f>
        <v>-1603</v>
      </c>
      <c r="U81" s="30">
        <f>Cumulative!U81-Cumulative!T81</f>
        <v>-1721</v>
      </c>
      <c r="V81" s="30">
        <f>Cumulative!V81-Cumulative!U81</f>
        <v>-3924</v>
      </c>
      <c r="W81" s="30"/>
      <c r="X81" s="30">
        <f>Cumulative!X81</f>
        <v>-3071</v>
      </c>
      <c r="Y81" s="30">
        <f>Cumulative!Y81-Cumulative!X81</f>
        <v>-1664</v>
      </c>
      <c r="Z81" s="30">
        <f>Cumulative!Z81-Cumulative!Y81</f>
        <v>-1833</v>
      </c>
      <c r="AA81" s="30">
        <f>Cumulative!AA81-Cumulative!Z81</f>
        <v>-528</v>
      </c>
      <c r="AB81" s="30"/>
      <c r="AC81" s="30">
        <f>Cumulative!AC81</f>
        <v>-839</v>
      </c>
      <c r="AD81" s="30">
        <f>Cumulative!AD81-Cumulative!AC81</f>
        <v>-1201</v>
      </c>
      <c r="AE81" s="30">
        <f>Cumulative!AE81-Cumulative!AD81</f>
        <v>-586</v>
      </c>
      <c r="AF81" s="30">
        <f>Cumulative!AF81-Cumulative!AE81</f>
        <v>-1932</v>
      </c>
      <c r="AG81" s="30"/>
      <c r="AH81" s="30">
        <f>Cumulative!AH81</f>
        <v>-1588</v>
      </c>
      <c r="AI81" s="30">
        <f>Cumulative!AI81-Cumulative!AH81</f>
        <v>-2379</v>
      </c>
      <c r="AJ81" s="30">
        <f>Cumulative!AJ81-Cumulative!AI81</f>
        <v>-1448</v>
      </c>
      <c r="AK81" s="30">
        <f>Cumulative!AK81-Cumulative!AJ81</f>
        <v>-1953</v>
      </c>
      <c r="AL81" s="30"/>
      <c r="AM81" s="30">
        <f>Cumulative!AM81</f>
        <v>-1852</v>
      </c>
      <c r="AN81" s="30">
        <f>Cumulative!AN81-Cumulative!AM81</f>
        <v>-1050</v>
      </c>
      <c r="AO81" s="30">
        <f>Cumulative!AO81-Cumulative!AN81</f>
        <v>-1571</v>
      </c>
      <c r="AP81" s="190">
        <f>Cumulative!AP81-Cumulative!AO81</f>
        <v>-2483</v>
      </c>
      <c r="AQ81" s="30"/>
      <c r="AR81" s="30">
        <f>Cumulative!AR81</f>
        <v>-1890</v>
      </c>
      <c r="AS81" s="30">
        <f>Cumulative!AS81-Cumulative!AR81</f>
        <v>-2030</v>
      </c>
      <c r="AT81" s="30">
        <f>Cumulative!AT81-Cumulative!AS81</f>
        <v>-2545</v>
      </c>
      <c r="AU81" s="30">
        <f>Cumulative!AU81-Cumulative!AT81</f>
        <v>-3093</v>
      </c>
      <c r="AV81" s="30"/>
      <c r="AW81" s="30">
        <f>Cumulative!AW81</f>
        <v>-1788</v>
      </c>
      <c r="AX81" s="30">
        <f>Cumulative!AX81-Cumulative!AW81</f>
        <v>-2317</v>
      </c>
      <c r="AY81" s="190">
        <f>Cumulative!AY81-Cumulative!AX81</f>
        <v>-3878</v>
      </c>
      <c r="AZ81" s="341"/>
      <c r="BA81" s="30"/>
      <c r="BB81" s="341"/>
      <c r="BC81" s="341"/>
      <c r="BD81" s="30">
        <f>Cumulative!BD81-Cumulative!BC81</f>
        <v>-2696</v>
      </c>
      <c r="BE81" s="30">
        <f>Cumulative!BE81-Cumulative!BD81</f>
        <v>-3837</v>
      </c>
      <c r="BF81" s="30"/>
      <c r="BG81" s="341"/>
      <c r="BH81" s="341"/>
      <c r="BI81" s="30">
        <f>Cumulative!BI81-Cumulative!BH81</f>
        <v>-2840</v>
      </c>
      <c r="BJ81" s="30">
        <f>Cumulative!BJ81-Cumulative!BI81</f>
        <v>-7229</v>
      </c>
    </row>
    <row r="82" spans="2:62" x14ac:dyDescent="0.2">
      <c r="B82" s="220" t="s">
        <v>225</v>
      </c>
      <c r="C82" s="221" t="s">
        <v>213</v>
      </c>
      <c r="D82" s="30">
        <f>Cumulative!D82</f>
        <v>-138</v>
      </c>
      <c r="E82" s="30">
        <f>Cumulative!E82-Cumulative!D82</f>
        <v>-153</v>
      </c>
      <c r="F82" s="30">
        <f>Cumulative!F82-Cumulative!E82</f>
        <v>-269</v>
      </c>
      <c r="G82" s="30">
        <f>Cumulative!G82-Cumulative!F82</f>
        <v>-83</v>
      </c>
      <c r="H82" s="30"/>
      <c r="I82" s="30">
        <f>Cumulative!I82</f>
        <v>-99</v>
      </c>
      <c r="J82" s="30">
        <f>Cumulative!J82-Cumulative!I82</f>
        <v>-168</v>
      </c>
      <c r="K82" s="30">
        <f>Cumulative!K82-Cumulative!J82</f>
        <v>-96</v>
      </c>
      <c r="L82" s="30">
        <f>Cumulative!L82-Cumulative!K82</f>
        <v>-149</v>
      </c>
      <c r="M82" s="30"/>
      <c r="N82" s="30">
        <f>Cumulative!N82</f>
        <v>-147</v>
      </c>
      <c r="O82" s="30">
        <f>Cumulative!O82-Cumulative!N82</f>
        <v>-92</v>
      </c>
      <c r="P82" s="30">
        <f>Cumulative!P82-Cumulative!O82</f>
        <v>-238</v>
      </c>
      <c r="Q82" s="30">
        <f>Cumulative!Q82-Cumulative!P82</f>
        <v>-441</v>
      </c>
      <c r="R82" s="30"/>
      <c r="S82" s="30">
        <f>Cumulative!S82</f>
        <v>-97</v>
      </c>
      <c r="T82" s="30">
        <f>Cumulative!T82-Cumulative!S82</f>
        <v>-74</v>
      </c>
      <c r="U82" s="30">
        <f>Cumulative!U82-Cumulative!T82</f>
        <v>-213</v>
      </c>
      <c r="V82" s="30">
        <f>Cumulative!V82-Cumulative!U82</f>
        <v>-58</v>
      </c>
      <c r="W82" s="30"/>
      <c r="X82" s="30">
        <f>Cumulative!X82</f>
        <v>-185</v>
      </c>
      <c r="Y82" s="30">
        <f>Cumulative!Y82-Cumulative!X82</f>
        <v>-165</v>
      </c>
      <c r="Z82" s="30">
        <f>Cumulative!Z82-Cumulative!Y82</f>
        <v>-354</v>
      </c>
      <c r="AA82" s="30">
        <f>Cumulative!AA82-Cumulative!Z82</f>
        <v>-179</v>
      </c>
      <c r="AB82" s="30"/>
      <c r="AC82" s="30">
        <f>Cumulative!AC82</f>
        <v>-140</v>
      </c>
      <c r="AD82" s="30">
        <f>Cumulative!AD82-Cumulative!AC82</f>
        <v>-198</v>
      </c>
      <c r="AE82" s="30">
        <f>Cumulative!AE82-Cumulative!AD82</f>
        <v>-145</v>
      </c>
      <c r="AF82" s="30">
        <f>Cumulative!AF82-Cumulative!AE82</f>
        <v>-414</v>
      </c>
      <c r="AG82" s="30"/>
      <c r="AH82" s="30">
        <f>Cumulative!AH82</f>
        <v>-403</v>
      </c>
      <c r="AI82" s="30">
        <f>Cumulative!AI82-Cumulative!AH82</f>
        <v>-551</v>
      </c>
      <c r="AJ82" s="30">
        <f>Cumulative!AJ82-Cumulative!AI82</f>
        <v>-661</v>
      </c>
      <c r="AK82" s="30">
        <f>Cumulative!AK82-Cumulative!AJ82</f>
        <v>-998</v>
      </c>
      <c r="AL82" s="30"/>
      <c r="AM82" s="30">
        <f>Cumulative!AM82</f>
        <v>-456</v>
      </c>
      <c r="AN82" s="30">
        <f>Cumulative!AN82-Cumulative!AM82</f>
        <v>-1130</v>
      </c>
      <c r="AO82" s="30">
        <f>Cumulative!AO82-Cumulative!AN82</f>
        <v>-1215</v>
      </c>
      <c r="AP82" s="190">
        <f>Cumulative!AP82-Cumulative!AO82</f>
        <v>-1333</v>
      </c>
      <c r="AQ82" s="30"/>
      <c r="AR82" s="30">
        <f>Cumulative!AR82</f>
        <v>-142</v>
      </c>
      <c r="AS82" s="30">
        <f>Cumulative!AS82-Cumulative!AR82</f>
        <v>-386</v>
      </c>
      <c r="AT82" s="30">
        <f>Cumulative!AT82-Cumulative!AS82</f>
        <v>-237</v>
      </c>
      <c r="AU82" s="30">
        <f>Cumulative!AU82-Cumulative!AT82</f>
        <v>-483</v>
      </c>
      <c r="AV82" s="30"/>
      <c r="AW82" s="30">
        <f>Cumulative!AW82</f>
        <v>-290</v>
      </c>
      <c r="AX82" s="30">
        <f>Cumulative!AX82-Cumulative!AW82</f>
        <v>-570</v>
      </c>
      <c r="AY82" s="190">
        <f>Cumulative!AY82-Cumulative!AX82</f>
        <v>-656</v>
      </c>
      <c r="AZ82" s="341"/>
      <c r="BA82" s="30"/>
      <c r="BB82" s="341"/>
      <c r="BC82" s="341"/>
      <c r="BD82" s="30">
        <f>Cumulative!BD82-Cumulative!BC82</f>
        <v>-342</v>
      </c>
      <c r="BE82" s="30">
        <f>Cumulative!BE82-Cumulative!BD82</f>
        <v>-1339</v>
      </c>
      <c r="BF82" s="30"/>
      <c r="BG82" s="341"/>
      <c r="BH82" s="341"/>
      <c r="BI82" s="30">
        <f>Cumulative!BI82-Cumulative!BH82</f>
        <v>-409</v>
      </c>
      <c r="BJ82" s="30">
        <f>Cumulative!BJ82-Cumulative!BI82</f>
        <v>-753</v>
      </c>
    </row>
    <row r="83" spans="2:62" x14ac:dyDescent="0.2">
      <c r="B83" s="220" t="s">
        <v>258</v>
      </c>
      <c r="C83" s="221" t="s">
        <v>261</v>
      </c>
      <c r="D83" s="30">
        <f>Cumulative!D83</f>
        <v>-1560</v>
      </c>
      <c r="E83" s="30">
        <f>Cumulative!E83-Cumulative!D83</f>
        <v>-2889</v>
      </c>
      <c r="F83" s="30">
        <f>Cumulative!F83-Cumulative!E83</f>
        <v>-2502</v>
      </c>
      <c r="G83" s="30">
        <f>Cumulative!G83-Cumulative!F83</f>
        <v>-940</v>
      </c>
      <c r="H83" s="30"/>
      <c r="I83" s="30">
        <f>Cumulative!I83</f>
        <v>-1386</v>
      </c>
      <c r="J83" s="30">
        <f>Cumulative!J83-Cumulative!I83</f>
        <v>-1290</v>
      </c>
      <c r="K83" s="30">
        <f>Cumulative!K83-Cumulative!J83</f>
        <v>-1031</v>
      </c>
      <c r="L83" s="30">
        <f>Cumulative!L83-Cumulative!K83</f>
        <v>-219</v>
      </c>
      <c r="M83" s="30"/>
      <c r="N83" s="30">
        <f>Cumulative!N83</f>
        <v>-504</v>
      </c>
      <c r="O83" s="30">
        <f>Cumulative!O83-Cumulative!N83</f>
        <v>-310</v>
      </c>
      <c r="P83" s="30">
        <f>Cumulative!P83-Cumulative!O83</f>
        <v>-787</v>
      </c>
      <c r="Q83" s="30">
        <f>Cumulative!Q83-Cumulative!P83</f>
        <v>-597</v>
      </c>
      <c r="R83" s="30"/>
      <c r="S83" s="30">
        <f>Cumulative!S83</f>
        <v>-300</v>
      </c>
      <c r="T83" s="30">
        <f>Cumulative!T83-Cumulative!S83</f>
        <v>-211</v>
      </c>
      <c r="U83" s="30">
        <f>Cumulative!U83-Cumulative!T83</f>
        <v>-1277</v>
      </c>
      <c r="V83" s="30">
        <f>Cumulative!V83-Cumulative!U83</f>
        <v>-319</v>
      </c>
      <c r="W83" s="30"/>
      <c r="X83" s="30">
        <f>Cumulative!X83</f>
        <v>-416</v>
      </c>
      <c r="Y83" s="30">
        <f>Cumulative!Y83-Cumulative!X83</f>
        <v>-509</v>
      </c>
      <c r="Z83" s="30">
        <f>Cumulative!Z83-Cumulative!Y83</f>
        <v>-888</v>
      </c>
      <c r="AA83" s="30">
        <f>Cumulative!AA83-Cumulative!Z83</f>
        <v>-908</v>
      </c>
      <c r="AB83" s="30"/>
      <c r="AC83" s="30">
        <f>Cumulative!AC83</f>
        <v>-1375</v>
      </c>
      <c r="AD83" s="30">
        <f>Cumulative!AD83-Cumulative!AC83</f>
        <v>-1309</v>
      </c>
      <c r="AE83" s="30">
        <f>Cumulative!AE83-Cumulative!AD83</f>
        <v>-1111</v>
      </c>
      <c r="AF83" s="30">
        <f>Cumulative!AF83-Cumulative!AE83</f>
        <v>-438</v>
      </c>
      <c r="AG83" s="30"/>
      <c r="AH83" s="30">
        <f>Cumulative!AH83</f>
        <v>-438</v>
      </c>
      <c r="AI83" s="30">
        <f>Cumulative!AI83-Cumulative!AH83</f>
        <v>-54</v>
      </c>
      <c r="AJ83" s="30">
        <f>Cumulative!AJ83-Cumulative!AI83</f>
        <v>-711</v>
      </c>
      <c r="AK83" s="30">
        <f>Cumulative!AK83-Cumulative!AJ83</f>
        <v>-891</v>
      </c>
      <c r="AL83" s="30"/>
      <c r="AM83" s="30">
        <f>Cumulative!AM83</f>
        <v>-602</v>
      </c>
      <c r="AN83" s="30">
        <f>Cumulative!AN83-Cumulative!AM83</f>
        <v>-996</v>
      </c>
      <c r="AO83" s="30">
        <f>Cumulative!AO83-Cumulative!AN83</f>
        <v>-516</v>
      </c>
      <c r="AP83" s="190">
        <f>Cumulative!AP83-Cumulative!AO83</f>
        <v>-1208</v>
      </c>
      <c r="AQ83" s="30"/>
      <c r="AR83" s="30">
        <f>Cumulative!AR83</f>
        <v>-528</v>
      </c>
      <c r="AS83" s="30">
        <f>Cumulative!AS83-Cumulative!AR83</f>
        <v>-570</v>
      </c>
      <c r="AT83" s="30">
        <f>Cumulative!AT83-Cumulative!AS83</f>
        <v>-631</v>
      </c>
      <c r="AU83" s="30">
        <f>Cumulative!AU83-Cumulative!AT83</f>
        <v>-1524</v>
      </c>
      <c r="AV83" s="30"/>
      <c r="AW83" s="30">
        <f>Cumulative!AW83</f>
        <v>-774</v>
      </c>
      <c r="AX83" s="30">
        <f>Cumulative!AX83-Cumulative!AW83</f>
        <v>-844</v>
      </c>
      <c r="AY83" s="190">
        <f>Cumulative!AY83-Cumulative!AX83</f>
        <v>-866</v>
      </c>
      <c r="AZ83" s="341"/>
      <c r="BA83" s="30"/>
      <c r="BB83" s="341"/>
      <c r="BC83" s="341"/>
      <c r="BD83" s="30">
        <f>Cumulative!BD83-Cumulative!BC83</f>
        <v>-598</v>
      </c>
      <c r="BE83" s="30">
        <f>Cumulative!BE83-Cumulative!BD83</f>
        <v>-574</v>
      </c>
      <c r="BF83" s="30"/>
      <c r="BG83" s="341"/>
      <c r="BH83" s="341"/>
      <c r="BI83" s="30">
        <f>Cumulative!BI83-Cumulative!BH83</f>
        <v>-809</v>
      </c>
      <c r="BJ83" s="30">
        <f>Cumulative!BJ83-Cumulative!BI83</f>
        <v>-1256</v>
      </c>
    </row>
    <row r="84" spans="2:62" x14ac:dyDescent="0.2">
      <c r="B84" s="220" t="s">
        <v>259</v>
      </c>
      <c r="C84" s="221" t="s">
        <v>260</v>
      </c>
      <c r="D84" s="30">
        <f>Cumulative!D84</f>
        <v>0</v>
      </c>
      <c r="E84" s="30">
        <f>Cumulative!E84-Cumulative!D84</f>
        <v>0</v>
      </c>
      <c r="F84" s="30">
        <f>Cumulative!F84-Cumulative!E84</f>
        <v>-617</v>
      </c>
      <c r="G84" s="30">
        <f>Cumulative!G84-Cumulative!F84</f>
        <v>-493</v>
      </c>
      <c r="H84" s="30"/>
      <c r="I84" s="30">
        <f>Cumulative!I84</f>
        <v>-351</v>
      </c>
      <c r="J84" s="30">
        <f>Cumulative!J84-Cumulative!I84</f>
        <v>-575</v>
      </c>
      <c r="K84" s="30">
        <f>Cumulative!K84-Cumulative!J84</f>
        <v>-452</v>
      </c>
      <c r="L84" s="30">
        <f>Cumulative!L84-Cumulative!K84</f>
        <v>-834</v>
      </c>
      <c r="M84" s="30"/>
      <c r="N84" s="30">
        <f>Cumulative!N84</f>
        <v>-40</v>
      </c>
      <c r="O84" s="30">
        <f>Cumulative!O84-Cumulative!N84</f>
        <v>-49</v>
      </c>
      <c r="P84" s="30">
        <f>Cumulative!P84-Cumulative!O84</f>
        <v>-144</v>
      </c>
      <c r="Q84" s="30">
        <f>Cumulative!Q84-Cumulative!P84</f>
        <v>-221</v>
      </c>
      <c r="R84" s="30"/>
      <c r="S84" s="30">
        <f>Cumulative!S84</f>
        <v>-212</v>
      </c>
      <c r="T84" s="30">
        <f>Cumulative!T84-Cumulative!S84</f>
        <v>-465</v>
      </c>
      <c r="U84" s="30">
        <f>Cumulative!U84-Cumulative!T84</f>
        <v>-232</v>
      </c>
      <c r="V84" s="30">
        <f>Cumulative!V84-Cumulative!U84</f>
        <v>-272</v>
      </c>
      <c r="W84" s="30"/>
      <c r="X84" s="30">
        <f>Cumulative!X84</f>
        <v>-88</v>
      </c>
      <c r="Y84" s="30">
        <f>Cumulative!Y84-Cumulative!X84</f>
        <v>-209</v>
      </c>
      <c r="Z84" s="30">
        <f>Cumulative!Z84-Cumulative!Y84</f>
        <v>-127</v>
      </c>
      <c r="AA84" s="30">
        <f>Cumulative!AA84-Cumulative!Z84</f>
        <v>-169</v>
      </c>
      <c r="AB84" s="30"/>
      <c r="AC84" s="30">
        <f>Cumulative!AC84</f>
        <v>-76</v>
      </c>
      <c r="AD84" s="30">
        <f>Cumulative!AD84-Cumulative!AC84</f>
        <v>-174</v>
      </c>
      <c r="AE84" s="30">
        <f>Cumulative!AE84-Cumulative!AD84</f>
        <v>-551</v>
      </c>
      <c r="AF84" s="30">
        <f>Cumulative!AF84-Cumulative!AE84</f>
        <v>-324</v>
      </c>
      <c r="AG84" s="30"/>
      <c r="AH84" s="30">
        <f>Cumulative!AH84</f>
        <v>-180</v>
      </c>
      <c r="AI84" s="30">
        <f>Cumulative!AI84-Cumulative!AH84</f>
        <v>-439</v>
      </c>
      <c r="AJ84" s="30">
        <f>Cumulative!AJ84-Cumulative!AI84</f>
        <v>-168</v>
      </c>
      <c r="AK84" s="30">
        <f>Cumulative!AK84-Cumulative!AJ84</f>
        <v>-991</v>
      </c>
      <c r="AL84" s="30"/>
      <c r="AM84" s="30">
        <f>Cumulative!AM84</f>
        <v>-964</v>
      </c>
      <c r="AN84" s="30">
        <f>Cumulative!AN84-Cumulative!AM84</f>
        <v>-629</v>
      </c>
      <c r="AO84" s="30">
        <f>Cumulative!AO84-Cumulative!AN84</f>
        <v>-1061</v>
      </c>
      <c r="AP84" s="190">
        <f>Cumulative!AP84-Cumulative!AO84</f>
        <v>-1139</v>
      </c>
      <c r="AQ84" s="30"/>
      <c r="AR84" s="30">
        <f>Cumulative!AR84</f>
        <v>-1023</v>
      </c>
      <c r="AS84" s="30">
        <f>Cumulative!AS84-Cumulative!AR84</f>
        <v>-589</v>
      </c>
      <c r="AT84" s="30">
        <f>Cumulative!AT84-Cumulative!AS84</f>
        <v>-683</v>
      </c>
      <c r="AU84" s="30">
        <f>Cumulative!AU84-Cumulative!AT84</f>
        <v>-826</v>
      </c>
      <c r="AV84" s="30"/>
      <c r="AW84" s="30">
        <f>Cumulative!AW84</f>
        <v>-326</v>
      </c>
      <c r="AX84" s="30">
        <f>Cumulative!AX84-Cumulative!AW84</f>
        <v>-388</v>
      </c>
      <c r="AY84" s="190">
        <f>Cumulative!AY84-Cumulative!AX84</f>
        <v>-1034</v>
      </c>
      <c r="AZ84" s="341"/>
      <c r="BA84" s="30"/>
      <c r="BB84" s="341"/>
      <c r="BC84" s="341"/>
      <c r="BD84" s="30">
        <f>Cumulative!BD84-Cumulative!BC84</f>
        <v>-2177</v>
      </c>
      <c r="BE84" s="30">
        <f>Cumulative!BE84-Cumulative!BD84</f>
        <v>-2837</v>
      </c>
      <c r="BF84" s="30"/>
      <c r="BG84" s="341"/>
      <c r="BH84" s="341"/>
      <c r="BI84" s="30">
        <f>Cumulative!BI84-Cumulative!BH84</f>
        <v>-6580</v>
      </c>
      <c r="BJ84" s="30">
        <f>Cumulative!BJ84-Cumulative!BI84</f>
        <v>-7037</v>
      </c>
    </row>
    <row r="85" spans="2:62" x14ac:dyDescent="0.2">
      <c r="B85" s="220" t="s">
        <v>262</v>
      </c>
      <c r="C85" s="221" t="s">
        <v>256</v>
      </c>
      <c r="D85" s="30">
        <f>Cumulative!D85</f>
        <v>-39</v>
      </c>
      <c r="E85" s="30">
        <f>Cumulative!E85-Cumulative!D85</f>
        <v>-44</v>
      </c>
      <c r="F85" s="30">
        <f>Cumulative!F85-Cumulative!E85</f>
        <v>-68</v>
      </c>
      <c r="G85" s="30">
        <f>Cumulative!G85-Cumulative!F85</f>
        <v>-132</v>
      </c>
      <c r="H85" s="30"/>
      <c r="I85" s="30">
        <f>Cumulative!I85</f>
        <v>-46</v>
      </c>
      <c r="J85" s="30">
        <f>Cumulative!J85-Cumulative!I85</f>
        <v>-106</v>
      </c>
      <c r="K85" s="30">
        <f>Cumulative!K85-Cumulative!J85</f>
        <v>-113</v>
      </c>
      <c r="L85" s="30">
        <f>Cumulative!L85-Cumulative!K85</f>
        <v>-22</v>
      </c>
      <c r="M85" s="30"/>
      <c r="N85" s="30">
        <f>Cumulative!N85</f>
        <v>-22</v>
      </c>
      <c r="O85" s="30">
        <f>Cumulative!O85-Cumulative!N85</f>
        <v>-20</v>
      </c>
      <c r="P85" s="30">
        <f>Cumulative!P85-Cumulative!O85</f>
        <v>-178</v>
      </c>
      <c r="Q85" s="30">
        <f>Cumulative!Q85-Cumulative!P85</f>
        <v>-460</v>
      </c>
      <c r="R85" s="30"/>
      <c r="S85" s="30">
        <f>Cumulative!S85</f>
        <v>-118</v>
      </c>
      <c r="T85" s="30">
        <f>Cumulative!T85-Cumulative!S85</f>
        <v>-134</v>
      </c>
      <c r="U85" s="30">
        <f>Cumulative!U85-Cumulative!T85</f>
        <v>-552</v>
      </c>
      <c r="V85" s="30">
        <f>Cumulative!V85-Cumulative!U85</f>
        <v>-300</v>
      </c>
      <c r="W85" s="30"/>
      <c r="X85" s="30">
        <f>Cumulative!X85</f>
        <v>-112</v>
      </c>
      <c r="Y85" s="30">
        <f>Cumulative!Y85-Cumulative!X85</f>
        <v>-71</v>
      </c>
      <c r="Z85" s="30">
        <f>Cumulative!Z85-Cumulative!Y85</f>
        <v>-18</v>
      </c>
      <c r="AA85" s="30">
        <f>Cumulative!AA85-Cumulative!Z85</f>
        <v>0</v>
      </c>
      <c r="AB85" s="30"/>
      <c r="AC85" s="30"/>
      <c r="AD85" s="30"/>
      <c r="AE85" s="30"/>
      <c r="AF85" s="30"/>
      <c r="AG85" s="30"/>
      <c r="AH85" s="30"/>
      <c r="AI85" s="30"/>
      <c r="AJ85" s="30"/>
      <c r="AK85" s="30"/>
      <c r="AL85" s="30"/>
      <c r="AM85" s="30"/>
      <c r="AN85" s="30"/>
      <c r="AO85" s="30"/>
      <c r="AP85" s="190"/>
      <c r="AQ85" s="30"/>
      <c r="AR85" s="30"/>
      <c r="AS85" s="30"/>
      <c r="AT85" s="30"/>
      <c r="AU85" s="30"/>
      <c r="AV85" s="30"/>
      <c r="AW85" s="30"/>
      <c r="AX85" s="30"/>
      <c r="AY85" s="190"/>
      <c r="AZ85" s="341"/>
      <c r="BA85" s="30"/>
      <c r="BB85" s="341"/>
      <c r="BC85" s="341"/>
      <c r="BD85" s="30"/>
      <c r="BE85" s="30"/>
      <c r="BF85" s="30"/>
      <c r="BG85" s="341"/>
      <c r="BH85" s="341"/>
      <c r="BI85" s="30"/>
      <c r="BJ85" s="30"/>
    </row>
    <row r="86" spans="2:62" x14ac:dyDescent="0.2">
      <c r="B86" s="220" t="s">
        <v>232</v>
      </c>
      <c r="C86" s="221" t="s">
        <v>257</v>
      </c>
      <c r="D86" s="30">
        <f>Cumulative!D86</f>
        <v>-214</v>
      </c>
      <c r="E86" s="30">
        <f>Cumulative!E86-Cumulative!D86</f>
        <v>-100</v>
      </c>
      <c r="F86" s="30">
        <f>Cumulative!F86-Cumulative!E86</f>
        <v>-1392</v>
      </c>
      <c r="G86" s="30">
        <f>Cumulative!G86-Cumulative!F86</f>
        <v>-798</v>
      </c>
      <c r="H86" s="30"/>
      <c r="I86" s="30">
        <f>Cumulative!I86</f>
        <v>-90</v>
      </c>
      <c r="J86" s="30">
        <f>Cumulative!J86-Cumulative!I86</f>
        <v>-45</v>
      </c>
      <c r="K86" s="30">
        <f>Cumulative!K86-Cumulative!J86</f>
        <v>-11</v>
      </c>
      <c r="L86" s="30">
        <f>Cumulative!L86-Cumulative!K86</f>
        <v>-165</v>
      </c>
      <c r="M86" s="30"/>
      <c r="N86" s="30">
        <f>Cumulative!N86</f>
        <v>-7</v>
      </c>
      <c r="O86" s="30">
        <f>Cumulative!O86-Cumulative!N86</f>
        <v>-19</v>
      </c>
      <c r="P86" s="30">
        <f>Cumulative!P86-Cumulative!O86</f>
        <v>-10</v>
      </c>
      <c r="Q86" s="30">
        <f>Cumulative!Q86-Cumulative!P86</f>
        <v>-35</v>
      </c>
      <c r="R86" s="30"/>
      <c r="S86" s="30">
        <f>Cumulative!S86</f>
        <v>-3</v>
      </c>
      <c r="T86" s="30">
        <f>Cumulative!T86-Cumulative!S86</f>
        <v>-1</v>
      </c>
      <c r="U86" s="30">
        <f>Cumulative!U86-Cumulative!T86</f>
        <v>-16</v>
      </c>
      <c r="V86" s="30">
        <f>Cumulative!V86-Cumulative!U86</f>
        <v>-63</v>
      </c>
      <c r="W86" s="30"/>
      <c r="X86" s="30">
        <f>Cumulative!X86</f>
        <v>-168</v>
      </c>
      <c r="Y86" s="30">
        <f>Cumulative!Y86-Cumulative!X86</f>
        <v>-45</v>
      </c>
      <c r="Z86" s="30">
        <f>Cumulative!Z86-Cumulative!Y86</f>
        <v>23</v>
      </c>
      <c r="AA86" s="30">
        <f>Cumulative!AA86-Cumulative!Z86</f>
        <v>-444</v>
      </c>
      <c r="AB86" s="30"/>
      <c r="AC86" s="30">
        <f>Cumulative!AC86</f>
        <v>-32</v>
      </c>
      <c r="AD86" s="30">
        <f>Cumulative!AD86-Cumulative!AC86</f>
        <v>-358</v>
      </c>
      <c r="AE86" s="30">
        <f>Cumulative!AE86-Cumulative!AD86</f>
        <v>-86</v>
      </c>
      <c r="AF86" s="30">
        <f>Cumulative!AF86-Cumulative!AE86</f>
        <v>-10</v>
      </c>
      <c r="AG86" s="30"/>
      <c r="AH86" s="30">
        <f>Cumulative!AH86</f>
        <v>-4</v>
      </c>
      <c r="AI86" s="30">
        <f>Cumulative!AI86-Cumulative!AH86</f>
        <v>-165</v>
      </c>
      <c r="AJ86" s="30">
        <f>Cumulative!AJ86-Cumulative!AI86</f>
        <v>-15</v>
      </c>
      <c r="AK86" s="30">
        <f>Cumulative!AK86-Cumulative!AJ86</f>
        <v>-505</v>
      </c>
      <c r="AL86" s="30"/>
      <c r="AM86" s="30">
        <f>Cumulative!AM86</f>
        <v>-466</v>
      </c>
      <c r="AN86" s="30">
        <f>Cumulative!AN86-Cumulative!AM86</f>
        <v>-169</v>
      </c>
      <c r="AO86" s="30">
        <f>Cumulative!AO86-Cumulative!AN86</f>
        <v>-19</v>
      </c>
      <c r="AP86" s="190">
        <f>Cumulative!AP86-Cumulative!AO86</f>
        <v>-171</v>
      </c>
      <c r="AQ86" s="30"/>
      <c r="AR86" s="30">
        <f>Cumulative!AR86</f>
        <v>-125</v>
      </c>
      <c r="AS86" s="30">
        <f>Cumulative!AS86-Cumulative!AR86</f>
        <v>-127</v>
      </c>
      <c r="AT86" s="30">
        <f>Cumulative!AT86-Cumulative!AS86</f>
        <v>-161</v>
      </c>
      <c r="AU86" s="30">
        <f>Cumulative!AU86-Cumulative!AT86</f>
        <v>-353</v>
      </c>
      <c r="AV86" s="30"/>
      <c r="AW86" s="30">
        <f>Cumulative!AW86</f>
        <v>-88</v>
      </c>
      <c r="AX86" s="30">
        <f>Cumulative!AX86-Cumulative!AW86</f>
        <v>-202</v>
      </c>
      <c r="AY86" s="190">
        <f>Cumulative!AY86-Cumulative!AX86</f>
        <v>-86</v>
      </c>
      <c r="AZ86" s="341"/>
      <c r="BA86" s="30"/>
      <c r="BB86" s="341"/>
      <c r="BC86" s="341"/>
      <c r="BD86" s="30">
        <f>Cumulative!BD86-Cumulative!BC86</f>
        <v>-469</v>
      </c>
      <c r="BE86" s="30">
        <f>Cumulative!BE86-Cumulative!BD86</f>
        <v>-348</v>
      </c>
      <c r="BF86" s="30"/>
      <c r="BG86" s="341"/>
      <c r="BH86" s="341"/>
      <c r="BI86" s="30">
        <f>Cumulative!BI86-Cumulative!BH86</f>
        <v>-419</v>
      </c>
      <c r="BJ86" s="30">
        <f>Cumulative!BJ86-Cumulative!BI86</f>
        <v>-390</v>
      </c>
    </row>
    <row r="87" spans="2:62" x14ac:dyDescent="0.2">
      <c r="B87" s="38" t="s">
        <v>173</v>
      </c>
      <c r="C87" s="31" t="s">
        <v>127</v>
      </c>
      <c r="D87" s="32">
        <f>Cumulative!D87</f>
        <v>-2493</v>
      </c>
      <c r="E87" s="32">
        <f>Cumulative!E87-Cumulative!D87</f>
        <v>-4045</v>
      </c>
      <c r="F87" s="32">
        <f>Cumulative!F87-Cumulative!E87</f>
        <v>-7798</v>
      </c>
      <c r="G87" s="32">
        <f>Cumulative!G87-Cumulative!F87</f>
        <v>-5572</v>
      </c>
      <c r="H87" s="32"/>
      <c r="I87" s="32">
        <f>Cumulative!I87</f>
        <v>-5075</v>
      </c>
      <c r="J87" s="32">
        <f>Cumulative!J87-Cumulative!I87</f>
        <v>-3380</v>
      </c>
      <c r="K87" s="32">
        <f>Cumulative!K87-Cumulative!J87</f>
        <v>-2668</v>
      </c>
      <c r="L87" s="32">
        <f>Cumulative!L87-Cumulative!K87</f>
        <v>1876</v>
      </c>
      <c r="M87" s="32"/>
      <c r="N87" s="32">
        <f>Cumulative!N87</f>
        <v>-1763</v>
      </c>
      <c r="O87" s="32">
        <f>Cumulative!O87-Cumulative!N87</f>
        <v>-2978</v>
      </c>
      <c r="P87" s="32">
        <f>Cumulative!P87-Cumulative!O87</f>
        <v>-2746</v>
      </c>
      <c r="Q87" s="32">
        <f>Cumulative!Q87-Cumulative!P87</f>
        <v>-3921</v>
      </c>
      <c r="R87" s="32"/>
      <c r="S87" s="32">
        <f>Cumulative!S87</f>
        <v>-3445</v>
      </c>
      <c r="T87" s="32">
        <f>Cumulative!T87-Cumulative!S87</f>
        <v>-2209</v>
      </c>
      <c r="U87" s="32">
        <f>Cumulative!U87-Cumulative!T87</f>
        <v>-3692</v>
      </c>
      <c r="V87" s="32">
        <f>Cumulative!V87-Cumulative!U87</f>
        <v>-5472</v>
      </c>
      <c r="W87" s="32"/>
      <c r="X87" s="32">
        <f>Cumulative!X87</f>
        <v>1662</v>
      </c>
      <c r="Y87" s="32">
        <f>Cumulative!Y87-Cumulative!X87</f>
        <v>-2031</v>
      </c>
      <c r="Z87" s="32">
        <f>Cumulative!Z87-Cumulative!Y87</f>
        <v>-4724</v>
      </c>
      <c r="AA87" s="32">
        <f>Cumulative!AA87-Cumulative!Z87</f>
        <v>-1452</v>
      </c>
      <c r="AB87" s="32"/>
      <c r="AC87" s="32">
        <f>Cumulative!AC87</f>
        <v>-2270</v>
      </c>
      <c r="AD87" s="32">
        <f>Cumulative!AD87-Cumulative!AC87</f>
        <v>-3212</v>
      </c>
      <c r="AE87" s="32">
        <f>Cumulative!AE87-Cumulative!AD87</f>
        <v>-2549</v>
      </c>
      <c r="AF87" s="32">
        <f>Cumulative!AF87-Cumulative!AE87</f>
        <v>-2174</v>
      </c>
      <c r="AG87" s="32"/>
      <c r="AH87" s="32">
        <f>Cumulative!AH87</f>
        <v>-2764</v>
      </c>
      <c r="AI87" s="32">
        <f>Cumulative!AI87-Cumulative!AH87</f>
        <v>-4130</v>
      </c>
      <c r="AJ87" s="32">
        <f>Cumulative!AJ87-Cumulative!AI87</f>
        <v>-2195</v>
      </c>
      <c r="AK87" s="32">
        <f>Cumulative!AK87-Cumulative!AJ87</f>
        <v>-5350</v>
      </c>
      <c r="AL87" s="32"/>
      <c r="AM87" s="32">
        <f>Cumulative!AM87</f>
        <v>-4358</v>
      </c>
      <c r="AN87" s="32">
        <f>Cumulative!AN87-Cumulative!AM87</f>
        <v>-3724</v>
      </c>
      <c r="AO87" s="32">
        <f>Cumulative!AO87-Cumulative!AN87</f>
        <v>-4497</v>
      </c>
      <c r="AP87" s="155">
        <f>Cumulative!AP87-Cumulative!AO87</f>
        <v>-6475</v>
      </c>
      <c r="AQ87" s="32"/>
      <c r="AR87" s="32">
        <f>Cumulative!AR87</f>
        <v>-3791</v>
      </c>
      <c r="AS87" s="32">
        <f>Cumulative!AS87-Cumulative!AR87</f>
        <v>-2448</v>
      </c>
      <c r="AT87" s="32">
        <f>Cumulative!AT87-Cumulative!AS87</f>
        <v>-4319</v>
      </c>
      <c r="AU87" s="32">
        <f>Cumulative!AU87-Cumulative!AT87</f>
        <v>-6623</v>
      </c>
      <c r="AV87" s="32"/>
      <c r="AW87" s="32">
        <f>Cumulative!AW87</f>
        <v>-3183</v>
      </c>
      <c r="AX87" s="32">
        <f>Cumulative!AX87-Cumulative!AW87</f>
        <v>-3732</v>
      </c>
      <c r="AY87" s="155">
        <f>Cumulative!AY87-Cumulative!AX87</f>
        <v>-5347</v>
      </c>
      <c r="AZ87" s="323"/>
      <c r="BA87" s="32"/>
      <c r="BB87" s="323"/>
      <c r="BC87" s="323"/>
      <c r="BD87" s="32">
        <f>Cumulative!BD87-Cumulative!BC87</f>
        <v>-5415</v>
      </c>
      <c r="BE87" s="32">
        <f>Cumulative!BE87-Cumulative!BD87</f>
        <v>-9601</v>
      </c>
      <c r="BF87" s="32"/>
      <c r="BG87" s="323"/>
      <c r="BH87" s="323"/>
      <c r="BI87" s="32">
        <f>Cumulative!BI87-Cumulative!BH87</f>
        <v>-12332</v>
      </c>
      <c r="BJ87" s="32">
        <f>Cumulative!BJ87-Cumulative!BI87</f>
        <v>-15198</v>
      </c>
    </row>
    <row r="88" spans="2:62" x14ac:dyDescent="0.2">
      <c r="B88" s="79" t="s">
        <v>174</v>
      </c>
      <c r="C88" s="81" t="s">
        <v>171</v>
      </c>
      <c r="D88" s="87">
        <f>D79+D80</f>
        <v>312</v>
      </c>
      <c r="E88" s="87">
        <f>E79+E80</f>
        <v>1377</v>
      </c>
      <c r="F88" s="87">
        <f>F79+F80</f>
        <v>-8244</v>
      </c>
      <c r="G88" s="87">
        <f>G79+G80</f>
        <v>-273</v>
      </c>
      <c r="H88" s="87"/>
      <c r="I88" s="87">
        <f>I79+I80</f>
        <v>1598</v>
      </c>
      <c r="J88" s="87">
        <f>J79+J80</f>
        <v>320</v>
      </c>
      <c r="K88" s="87">
        <f>K79+K80</f>
        <v>-966</v>
      </c>
      <c r="L88" s="87">
        <f>L79+L80</f>
        <v>-1035</v>
      </c>
      <c r="M88" s="87"/>
      <c r="N88" s="87">
        <f>N79+N80</f>
        <v>-369</v>
      </c>
      <c r="O88" s="87">
        <f>O79+O80</f>
        <v>-1084</v>
      </c>
      <c r="P88" s="87">
        <f>P79+P80</f>
        <v>-690</v>
      </c>
      <c r="Q88" s="87">
        <f>Q79+Q80</f>
        <v>3359</v>
      </c>
      <c r="R88" s="87"/>
      <c r="S88" s="87">
        <f>S79+S80</f>
        <v>6099</v>
      </c>
      <c r="T88" s="87">
        <f>T79+T80</f>
        <v>-1232</v>
      </c>
      <c r="U88" s="87">
        <f>U79+U80</f>
        <v>8075</v>
      </c>
      <c r="V88" s="87">
        <f>V79+V80</f>
        <v>8482</v>
      </c>
      <c r="W88" s="87"/>
      <c r="X88" s="87">
        <f>X79+X80</f>
        <v>-224</v>
      </c>
      <c r="Y88" s="87">
        <f>Y79+Y80</f>
        <v>-2690</v>
      </c>
      <c r="Z88" s="87">
        <f>Z79+Z80</f>
        <v>3569</v>
      </c>
      <c r="AA88" s="87">
        <f>AA79+AA80</f>
        <v>5319</v>
      </c>
      <c r="AB88" s="87"/>
      <c r="AC88" s="87">
        <f>AC79+AC80</f>
        <v>-1293</v>
      </c>
      <c r="AD88" s="87">
        <f>AD79+AD80</f>
        <v>2238</v>
      </c>
      <c r="AE88" s="87">
        <f>AE79+AE80</f>
        <v>4249</v>
      </c>
      <c r="AF88" s="87">
        <f>AF79+AF80</f>
        <v>141</v>
      </c>
      <c r="AG88" s="87"/>
      <c r="AH88" s="87">
        <f>AH79+AH80</f>
        <v>1977</v>
      </c>
      <c r="AI88" s="87">
        <f>AI79+AI80</f>
        <v>1289</v>
      </c>
      <c r="AJ88" s="87">
        <f>AJ79+AJ80</f>
        <v>5342</v>
      </c>
      <c r="AK88" s="87">
        <f>AK79+AK80</f>
        <v>5256</v>
      </c>
      <c r="AL88" s="87"/>
      <c r="AM88" s="87">
        <f>AM79+AM80</f>
        <v>3005</v>
      </c>
      <c r="AN88" s="87">
        <f>AN79+AN80</f>
        <v>561</v>
      </c>
      <c r="AO88" s="87">
        <f>AO79+AO80</f>
        <v>194</v>
      </c>
      <c r="AP88" s="198">
        <f>AP79+AP80</f>
        <v>5488</v>
      </c>
      <c r="AQ88" s="87"/>
      <c r="AR88" s="87">
        <f>AR79+AR80</f>
        <v>-2934</v>
      </c>
      <c r="AS88" s="87">
        <f>AS79+AS80</f>
        <v>638</v>
      </c>
      <c r="AT88" s="87">
        <f>AT79+AT80</f>
        <v>-422</v>
      </c>
      <c r="AU88" s="87">
        <f>AU79+AU80</f>
        <v>10962</v>
      </c>
      <c r="AV88" s="87"/>
      <c r="AW88" s="87">
        <f>AW79+AW80</f>
        <v>1365</v>
      </c>
      <c r="AX88" s="87">
        <f>AX79+AX80</f>
        <v>11479</v>
      </c>
      <c r="AY88" s="198">
        <f>AY79+AY80</f>
        <v>14290</v>
      </c>
      <c r="AZ88" s="345"/>
      <c r="BA88" s="87"/>
      <c r="BB88" s="345"/>
      <c r="BC88" s="345"/>
      <c r="BD88" s="87">
        <f>BD79+BD80</f>
        <v>14119</v>
      </c>
      <c r="BE88" s="87">
        <f>BE79+BE80</f>
        <v>8251</v>
      </c>
      <c r="BF88" s="87"/>
      <c r="BG88" s="345"/>
      <c r="BH88" s="345"/>
      <c r="BI88" s="87">
        <f>BI79+BI80</f>
        <v>-521</v>
      </c>
      <c r="BJ88" s="87">
        <f>BJ79+BJ80</f>
        <v>3704</v>
      </c>
    </row>
    <row r="89" spans="2:62" ht="15" thickBot="1" x14ac:dyDescent="0.25">
      <c r="B89" s="85" t="s">
        <v>136</v>
      </c>
      <c r="C89" s="86" t="s">
        <v>135</v>
      </c>
      <c r="D89" s="46">
        <f>Cumulative!D89</f>
        <v>0</v>
      </c>
      <c r="E89" s="46">
        <f>Cumulative!E89-Cumulative!D89</f>
        <v>0</v>
      </c>
      <c r="F89" s="46">
        <f>Cumulative!F89-Cumulative!E89</f>
        <v>-3</v>
      </c>
      <c r="G89" s="46">
        <f>Cumulative!G89-Cumulative!F89</f>
        <v>-1860</v>
      </c>
      <c r="H89" s="46"/>
      <c r="I89" s="46">
        <f>Cumulative!I89</f>
        <v>0</v>
      </c>
      <c r="J89" s="46">
        <f>Cumulative!J89-Cumulative!I89</f>
        <v>-85</v>
      </c>
      <c r="K89" s="46">
        <f>Cumulative!K89-Cumulative!J89</f>
        <v>-2363</v>
      </c>
      <c r="L89" s="46">
        <f>Cumulative!L89-Cumulative!K89</f>
        <v>-150</v>
      </c>
      <c r="M89" s="46"/>
      <c r="N89" s="46">
        <f>Cumulative!N89</f>
        <v>0</v>
      </c>
      <c r="O89" s="46">
        <f>Cumulative!O89-Cumulative!N89</f>
        <v>-6220</v>
      </c>
      <c r="P89" s="46">
        <f>Cumulative!P89-Cumulative!O89</f>
        <v>-50</v>
      </c>
      <c r="Q89" s="46">
        <f>Cumulative!Q89-Cumulative!P89</f>
        <v>109</v>
      </c>
      <c r="R89" s="46"/>
      <c r="S89" s="46">
        <f>Cumulative!S89</f>
        <v>0</v>
      </c>
      <c r="T89" s="46">
        <f>Cumulative!T89-Cumulative!S89</f>
        <v>-694</v>
      </c>
      <c r="U89" s="46">
        <f>Cumulative!U89-Cumulative!T89</f>
        <v>-4919</v>
      </c>
      <c r="V89" s="46">
        <f>Cumulative!V89-Cumulative!U89</f>
        <v>48</v>
      </c>
      <c r="W89" s="46"/>
      <c r="X89" s="46">
        <f>Cumulative!X89</f>
        <v>0</v>
      </c>
      <c r="Y89" s="46">
        <f>Cumulative!Y89-Cumulative!X89</f>
        <v>-7187</v>
      </c>
      <c r="Z89" s="46">
        <f>Cumulative!Z89-Cumulative!Y89</f>
        <v>-6158</v>
      </c>
      <c r="AA89" s="46">
        <f>Cumulative!AA89-Cumulative!Z89</f>
        <v>0</v>
      </c>
      <c r="AB89" s="46"/>
      <c r="AC89" s="46">
        <f>Cumulative!AC89</f>
        <v>-103</v>
      </c>
      <c r="AD89" s="46">
        <f>Cumulative!AD89-Cumulative!AC89</f>
        <v>103</v>
      </c>
      <c r="AE89" s="46">
        <f>Cumulative!AE89-Cumulative!AD89</f>
        <v>-3782</v>
      </c>
      <c r="AF89" s="46">
        <f>Cumulative!AF89-Cumulative!AE89</f>
        <v>-9265</v>
      </c>
      <c r="AG89" s="46"/>
      <c r="AH89" s="46">
        <f>Cumulative!AH89</f>
        <v>-4412</v>
      </c>
      <c r="AI89" s="46">
        <f>Cumulative!AI89-Cumulative!AH89</f>
        <v>-682</v>
      </c>
      <c r="AJ89" s="46">
        <f>Cumulative!AJ89-Cumulative!AI89</f>
        <v>-6606</v>
      </c>
      <c r="AK89" s="46">
        <f>Cumulative!AK89-Cumulative!AJ89</f>
        <v>-1578</v>
      </c>
      <c r="AL89" s="46"/>
      <c r="AM89" s="46">
        <f>Cumulative!AM89</f>
        <v>0</v>
      </c>
      <c r="AN89" s="46">
        <f>Cumulative!AN89-Cumulative!AM89</f>
        <v>-5573</v>
      </c>
      <c r="AO89" s="46">
        <f>Cumulative!AO89-Cumulative!AN89</f>
        <v>-4821</v>
      </c>
      <c r="AP89" s="199">
        <f>Cumulative!AP89-Cumulative!AO89</f>
        <v>-3919</v>
      </c>
      <c r="AQ89" s="46"/>
      <c r="AR89" s="46">
        <f>Cumulative!AR89</f>
        <v>-102</v>
      </c>
      <c r="AS89" s="46">
        <f>Cumulative!AS89-Cumulative!AR89</f>
        <v>-6276</v>
      </c>
      <c r="AT89" s="46">
        <f>Cumulative!AT89-Cumulative!AS89</f>
        <v>-10070</v>
      </c>
      <c r="AU89" s="46">
        <f>Cumulative!AU89-Cumulative!AT89</f>
        <v>0</v>
      </c>
      <c r="AV89" s="46"/>
      <c r="AW89" s="46">
        <f>Cumulative!AW89</f>
        <v>-5</v>
      </c>
      <c r="AX89" s="46">
        <f>Cumulative!AX89-Cumulative!AW89</f>
        <v>5</v>
      </c>
      <c r="AY89" s="199">
        <f>Cumulative!AY89-Cumulative!AX89</f>
        <v>-1107</v>
      </c>
      <c r="AZ89" s="325"/>
      <c r="BA89" s="46"/>
      <c r="BB89" s="325"/>
      <c r="BC89" s="325"/>
      <c r="BD89" s="46">
        <f>Cumulative!BD89-Cumulative!BC89</f>
        <v>-2</v>
      </c>
      <c r="BE89" s="46">
        <f>Cumulative!BE89-Cumulative!BD89</f>
        <v>42</v>
      </c>
      <c r="BF89" s="46"/>
      <c r="BG89" s="325"/>
      <c r="BH89" s="325"/>
      <c r="BI89" s="46">
        <f>Cumulative!BI89-Cumulative!BH89</f>
        <v>0</v>
      </c>
      <c r="BJ89" s="46">
        <f>Cumulative!BJ89-Cumulative!BI89</f>
        <v>0</v>
      </c>
    </row>
    <row r="90" spans="2:62" ht="15" thickBot="1" x14ac:dyDescent="0.25"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X90" s="10"/>
      <c r="Y90" s="10"/>
      <c r="Z90" s="10"/>
      <c r="AA90" s="10"/>
      <c r="AC90" s="10"/>
      <c r="AH90" s="10"/>
      <c r="AJ90" s="10"/>
      <c r="AK90" s="10"/>
      <c r="AM90" s="10"/>
      <c r="AN90" s="10"/>
    </row>
    <row r="91" spans="2:62" ht="15" x14ac:dyDescent="0.2">
      <c r="B91" s="58" t="s">
        <v>157</v>
      </c>
      <c r="C91" s="58" t="s">
        <v>156</v>
      </c>
      <c r="D91" s="59"/>
      <c r="E91" s="59"/>
      <c r="F91" s="59"/>
      <c r="G91" s="59"/>
      <c r="H91" s="59"/>
      <c r="I91" s="59"/>
      <c r="J91" s="59"/>
      <c r="K91" s="59"/>
      <c r="L91" s="59"/>
      <c r="M91" s="59"/>
      <c r="N91" s="59"/>
      <c r="O91" s="59"/>
      <c r="P91" s="59"/>
      <c r="Q91" s="59"/>
      <c r="R91" s="59"/>
      <c r="S91" s="59"/>
      <c r="T91" s="59"/>
      <c r="U91" s="59"/>
      <c r="V91" s="59"/>
      <c r="W91" s="59"/>
      <c r="X91" s="59"/>
      <c r="Y91" s="59"/>
      <c r="Z91" s="59"/>
      <c r="AA91" s="59"/>
      <c r="AB91" s="59"/>
      <c r="AC91" s="59"/>
      <c r="AD91" s="59"/>
      <c r="AE91" s="59"/>
      <c r="AF91" s="59"/>
      <c r="AG91" s="59"/>
      <c r="AH91" s="59"/>
      <c r="AI91" s="59"/>
      <c r="AJ91" s="59"/>
      <c r="AK91" s="59"/>
      <c r="AL91" s="59"/>
      <c r="AM91" s="59"/>
      <c r="AN91" s="59"/>
      <c r="AO91" s="59"/>
      <c r="AP91" s="255"/>
      <c r="AQ91" s="59"/>
      <c r="AR91" s="59"/>
      <c r="AS91" s="59"/>
      <c r="AT91" s="59"/>
      <c r="AU91" s="59"/>
      <c r="AV91" s="59"/>
      <c r="AW91" s="59"/>
      <c r="AX91" s="59"/>
      <c r="AY91" s="59"/>
      <c r="AZ91" s="59"/>
      <c r="BA91" s="59"/>
      <c r="BB91" s="59"/>
      <c r="BC91" s="59"/>
      <c r="BD91" s="59"/>
      <c r="BE91" s="59"/>
      <c r="BF91" s="59"/>
      <c r="BG91" s="59"/>
      <c r="BH91" s="59"/>
      <c r="BI91" s="59"/>
      <c r="BJ91" s="59"/>
    </row>
    <row r="92" spans="2:62" ht="15.75" thickBot="1" x14ac:dyDescent="0.25">
      <c r="B92" s="60" t="s">
        <v>86</v>
      </c>
      <c r="C92" s="60" t="s">
        <v>81</v>
      </c>
      <c r="D92" s="61"/>
      <c r="E92" s="61"/>
      <c r="F92" s="61"/>
      <c r="G92" s="61"/>
      <c r="H92" s="61"/>
      <c r="I92" s="61"/>
      <c r="J92" s="61"/>
      <c r="K92" s="61"/>
      <c r="L92" s="61"/>
      <c r="M92" s="61"/>
      <c r="N92" s="61"/>
      <c r="O92" s="61"/>
      <c r="P92" s="61"/>
      <c r="Q92" s="61"/>
      <c r="R92" s="61"/>
      <c r="S92" s="61"/>
      <c r="T92" s="61"/>
      <c r="U92" s="61"/>
      <c r="V92" s="61"/>
      <c r="W92" s="61"/>
      <c r="X92" s="61"/>
      <c r="Y92" s="61"/>
      <c r="Z92" s="61"/>
      <c r="AA92" s="61"/>
      <c r="AB92" s="61"/>
      <c r="AC92" s="61"/>
      <c r="AD92" s="61"/>
      <c r="AE92" s="61"/>
      <c r="AF92" s="61"/>
      <c r="AG92" s="61"/>
      <c r="AH92" s="61"/>
      <c r="AI92" s="61"/>
      <c r="AJ92" s="61"/>
      <c r="AK92" s="61"/>
      <c r="AL92" s="61"/>
      <c r="AM92" s="61"/>
      <c r="AN92" s="61"/>
      <c r="AO92" s="61"/>
      <c r="AP92" s="256"/>
      <c r="AQ92" s="61"/>
      <c r="AR92" s="61"/>
      <c r="AS92" s="61"/>
      <c r="AT92" s="61"/>
      <c r="AU92" s="61"/>
      <c r="AV92" s="61"/>
      <c r="AW92" s="61"/>
      <c r="AX92" s="61"/>
      <c r="AY92" s="61"/>
      <c r="AZ92" s="61"/>
      <c r="BA92" s="61"/>
      <c r="BB92" s="61"/>
      <c r="BC92" s="61"/>
      <c r="BD92" s="61"/>
      <c r="BE92" s="61"/>
      <c r="BF92" s="61"/>
      <c r="BG92" s="61"/>
      <c r="BH92" s="61"/>
      <c r="BI92" s="61"/>
      <c r="BJ92" s="61"/>
    </row>
    <row r="93" spans="2:62" ht="15.75" thickBot="1" x14ac:dyDescent="0.3">
      <c r="C93" s="5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X93" s="10"/>
      <c r="Y93" s="10"/>
      <c r="Z93" s="10"/>
      <c r="AA93" s="10"/>
      <c r="AC93" s="10"/>
      <c r="AH93" s="10"/>
      <c r="AJ93" s="10"/>
      <c r="AK93" s="10"/>
      <c r="AM93" s="10"/>
      <c r="AN93" s="10"/>
    </row>
    <row r="94" spans="2:62" ht="15.75" thickBot="1" x14ac:dyDescent="0.25">
      <c r="B94" s="62" t="s">
        <v>119</v>
      </c>
      <c r="C94" s="63" t="s">
        <v>95</v>
      </c>
      <c r="D94" s="104" t="s">
        <v>138</v>
      </c>
      <c r="E94" s="104" t="s">
        <v>139</v>
      </c>
      <c r="F94" s="104" t="s">
        <v>140</v>
      </c>
      <c r="G94" s="104" t="s">
        <v>141</v>
      </c>
      <c r="H94" s="104"/>
      <c r="I94" s="104" t="s">
        <v>142</v>
      </c>
      <c r="J94" s="104" t="s">
        <v>143</v>
      </c>
      <c r="K94" s="104" t="s">
        <v>144</v>
      </c>
      <c r="L94" s="104" t="s">
        <v>145</v>
      </c>
      <c r="M94" s="104"/>
      <c r="N94" s="104" t="s">
        <v>170</v>
      </c>
      <c r="O94" s="104" t="s">
        <v>175</v>
      </c>
      <c r="P94" s="104" t="s">
        <v>178</v>
      </c>
      <c r="Q94" s="104" t="s">
        <v>184</v>
      </c>
      <c r="R94" s="104"/>
      <c r="S94" s="104" t="str">
        <f>S73</f>
        <v>1Q 2015</v>
      </c>
      <c r="T94" s="104" t="str">
        <f>T73</f>
        <v>2Q 2015</v>
      </c>
      <c r="U94" s="104" t="str">
        <f>U73</f>
        <v>3Q 2015</v>
      </c>
      <c r="V94" s="104" t="str">
        <f>V73</f>
        <v>4Q 2015</v>
      </c>
      <c r="W94" s="104"/>
      <c r="X94" s="104" t="str">
        <f>X73</f>
        <v>1Q 2016</v>
      </c>
      <c r="Y94" s="104" t="str">
        <f>Y73</f>
        <v>2Q 2016</v>
      </c>
      <c r="Z94" s="104" t="str">
        <f>Z73</f>
        <v>3Q 2016</v>
      </c>
      <c r="AA94" s="104" t="str">
        <f>AA73</f>
        <v>4Q 2016</v>
      </c>
      <c r="AB94" s="104"/>
      <c r="AC94" s="104" t="str">
        <f>AC73</f>
        <v>1Q 2017</v>
      </c>
      <c r="AD94" s="104" t="str">
        <f>AD73</f>
        <v>2Q 2017</v>
      </c>
      <c r="AE94" s="104" t="s">
        <v>270</v>
      </c>
      <c r="AF94" s="104" t="s">
        <v>274</v>
      </c>
      <c r="AG94" s="104"/>
      <c r="AH94" s="104" t="str">
        <f>AH$1</f>
        <v>1Q 2018</v>
      </c>
      <c r="AI94" s="104" t="str">
        <f>AI$1</f>
        <v>2Q 2018</v>
      </c>
      <c r="AJ94" s="104" t="str">
        <f>AJ$1</f>
        <v>3Q 2018</v>
      </c>
      <c r="AK94" s="104" t="str">
        <f>AK$1</f>
        <v>4Q 2018</v>
      </c>
      <c r="AL94" s="104"/>
      <c r="AM94" s="104" t="s">
        <v>296</v>
      </c>
      <c r="AN94" s="104" t="s">
        <v>299</v>
      </c>
      <c r="AO94" s="104" t="s">
        <v>302</v>
      </c>
      <c r="AP94" s="189" t="str">
        <f>AP$1</f>
        <v>4Q 2019</v>
      </c>
      <c r="AQ94" s="104"/>
      <c r="AR94" s="104" t="str">
        <f>AR1</f>
        <v>1Q 2020</v>
      </c>
      <c r="AS94" s="104" t="str">
        <f>AS1</f>
        <v>2Q 2020</v>
      </c>
      <c r="AT94" s="104" t="str">
        <f>AT1</f>
        <v>3Q 2020</v>
      </c>
      <c r="AU94" s="104" t="str">
        <f>AU1</f>
        <v>4Q 2020</v>
      </c>
      <c r="AV94" s="104"/>
      <c r="AW94" s="104" t="str">
        <f>AW1</f>
        <v>1Q 2021</v>
      </c>
      <c r="AX94" s="104" t="str">
        <f>AX1</f>
        <v>2Q 2021</v>
      </c>
      <c r="AY94" s="104" t="str">
        <f>AY1</f>
        <v>3Q 2021</v>
      </c>
      <c r="AZ94" s="104" t="str">
        <f>AZ1</f>
        <v>4Q 2021</v>
      </c>
      <c r="BA94" s="104"/>
      <c r="BB94" s="104" t="str">
        <f>BB1</f>
        <v>1Q 2022</v>
      </c>
      <c r="BC94" s="104" t="str">
        <f>BC1</f>
        <v>2Q 2022</v>
      </c>
      <c r="BD94" s="104" t="str">
        <f>BD1</f>
        <v>3Q 2022</v>
      </c>
      <c r="BE94" s="104" t="str">
        <f>BE1</f>
        <v>4Q 2022</v>
      </c>
      <c r="BF94" s="104"/>
      <c r="BG94" s="104" t="str">
        <f>BG1</f>
        <v>1Q 2023</v>
      </c>
      <c r="BH94" s="104" t="str">
        <f>BH1</f>
        <v>2Q 2023</v>
      </c>
      <c r="BI94" s="104" t="str">
        <f>BI1</f>
        <v>3Q 2023</v>
      </c>
      <c r="BJ94" s="104" t="str">
        <f>BJ1</f>
        <v>4Q 2023</v>
      </c>
    </row>
    <row r="95" spans="2:62" x14ac:dyDescent="0.2">
      <c r="B95" s="38" t="s">
        <v>25</v>
      </c>
      <c r="C95" s="31" t="s">
        <v>25</v>
      </c>
      <c r="D95" s="39">
        <f>Cumulative!D95</f>
        <v>475.10399999999998</v>
      </c>
      <c r="E95" s="39">
        <f>Cumulative!E95-Cumulative!D95</f>
        <v>470.8</v>
      </c>
      <c r="F95" s="39">
        <f>Cumulative!F95-Cumulative!E95</f>
        <v>393.8599999999999</v>
      </c>
      <c r="G95" s="32">
        <f>Cumulative!G95-Cumulative!F95</f>
        <v>443.33299999999986</v>
      </c>
      <c r="H95" s="32"/>
      <c r="I95" s="32">
        <f>Cumulative!I95</f>
        <v>482.4</v>
      </c>
      <c r="J95" s="32">
        <f>Cumulative!J95-Cumulative!I95</f>
        <v>472.197</v>
      </c>
      <c r="K95" s="32">
        <f>Cumulative!K95-Cumulative!J95</f>
        <v>474.04600000000005</v>
      </c>
      <c r="L95" s="32">
        <f>Cumulative!L95-Cumulative!K95</f>
        <v>487.87099999999987</v>
      </c>
      <c r="M95" s="32"/>
      <c r="N95" s="32">
        <f>Cumulative!N95</f>
        <v>472.63499999999999</v>
      </c>
      <c r="O95" s="32">
        <f>Cumulative!O95-Cumulative!N95</f>
        <v>479.45100000000002</v>
      </c>
      <c r="P95" s="32">
        <f>Cumulative!P95-Cumulative!O95</f>
        <v>448.11400000000026</v>
      </c>
      <c r="Q95" s="32">
        <f>Cumulative!Q95-Cumulative!P95</f>
        <v>421.59999999999991</v>
      </c>
      <c r="R95" s="32"/>
      <c r="S95" s="32">
        <f>Cumulative!S95</f>
        <v>450.42100000000005</v>
      </c>
      <c r="T95" s="32">
        <f>Cumulative!T95-Cumulative!S95</f>
        <v>410.53599999999994</v>
      </c>
      <c r="U95" s="32">
        <v>401.67399999999998</v>
      </c>
      <c r="V95" s="32">
        <f>Cumulative!V95-Cumulative!U95</f>
        <v>472.15000000000009</v>
      </c>
      <c r="W95" s="32"/>
      <c r="X95" s="32">
        <f>Cumulative!X95</f>
        <v>462.53299999999996</v>
      </c>
      <c r="Y95" s="32">
        <f>Cumulative!Y95-Cumulative!X95</f>
        <v>489.60999999999996</v>
      </c>
      <c r="Z95" s="32">
        <f>Cumulative!Z95-Cumulative!Y95</f>
        <v>615.97899999999993</v>
      </c>
      <c r="AA95" s="32">
        <f>Cumulative!AA95-Cumulative!Z95</f>
        <v>632.67000000000053</v>
      </c>
      <c r="AB95" s="32"/>
      <c r="AC95" s="32">
        <f>Cumulative!AC95</f>
        <v>648.44299999999998</v>
      </c>
      <c r="AD95" s="32">
        <f>Cumulative!AD95-Cumulative!AC95</f>
        <v>609.55700000000002</v>
      </c>
      <c r="AE95" s="32">
        <f>Cumulative!AE95-Cumulative!AD95</f>
        <v>664.65499999999997</v>
      </c>
      <c r="AF95" s="32">
        <f>Cumulative!AF95-Cumulative!AE95</f>
        <v>672.02699999999982</v>
      </c>
      <c r="AG95" s="32"/>
      <c r="AH95" s="32">
        <f>Cumulative!AH95</f>
        <v>666.77599999999995</v>
      </c>
      <c r="AI95" s="32">
        <f>Cumulative!AI95-Cumulative!AH95</f>
        <v>618.15199999999993</v>
      </c>
      <c r="AJ95" s="32">
        <f>Cumulative!AJ95-Cumulative!AI95</f>
        <v>686.47400000000016</v>
      </c>
      <c r="AK95" s="32">
        <f>Cumulative!AK95-Cumulative!AJ95</f>
        <v>644.7199999999998</v>
      </c>
      <c r="AL95" s="32"/>
      <c r="AM95" s="32">
        <f>Cumulative!AM95</f>
        <v>680.85699999999997</v>
      </c>
      <c r="AN95" s="32">
        <f>Cumulative!AN95-Cumulative!AM95</f>
        <v>681.03500000000031</v>
      </c>
      <c r="AO95" s="32">
        <f>Cumulative!AO95-Cumulative!AN95</f>
        <v>687.04099999999971</v>
      </c>
      <c r="AP95" s="155">
        <f>Cumulative!AP95-Cumulative!AO95</f>
        <v>533.94300000000021</v>
      </c>
      <c r="AQ95" s="32"/>
      <c r="AR95" s="32">
        <f>Cumulative!AR95</f>
        <v>676.91200000000003</v>
      </c>
      <c r="AS95" s="32">
        <f>Cumulative!AS95-Cumulative!AR95</f>
        <v>696.93799999999987</v>
      </c>
      <c r="AT95" s="32">
        <f>Cumulative!AT95-Cumulative!AS95</f>
        <v>697.57600000000002</v>
      </c>
      <c r="AU95" s="32">
        <f>Cumulative!AU95-Cumulative!AT95</f>
        <v>657.94299999999976</v>
      </c>
      <c r="AV95" s="32"/>
      <c r="AW95" s="32">
        <f>Cumulative!AW95</f>
        <v>687.87300000000005</v>
      </c>
      <c r="AX95" s="32">
        <f>Cumulative!AX95-Cumulative!AW95</f>
        <v>727.60199999999986</v>
      </c>
      <c r="AY95" s="32">
        <f>Cumulative!AY95-Cumulative!AX95</f>
        <v>748.38900000000012</v>
      </c>
      <c r="AZ95" s="32">
        <f>Cumulative!AZ95-Cumulative!AY95</f>
        <v>745.4079999999999</v>
      </c>
      <c r="BA95" s="32"/>
      <c r="BB95" s="32">
        <f>Cumulative!BB95</f>
        <v>744.25300000000004</v>
      </c>
      <c r="BC95" s="32">
        <f>Cumulative!BC95-Cumulative!BB95</f>
        <v>654.01199999999983</v>
      </c>
      <c r="BD95" s="32">
        <f>Cumulative!BD95-Cumulative!BC95</f>
        <v>723.22799999999961</v>
      </c>
      <c r="BE95" s="32">
        <f>Cumulative!BE95-Cumulative!BD95</f>
        <v>694.86300000000028</v>
      </c>
      <c r="BF95" s="32"/>
      <c r="BG95" s="32">
        <f>Cumulative!BG95</f>
        <v>749.94200000000001</v>
      </c>
      <c r="BH95" s="32">
        <f>Cumulative!BH95-Cumulative!BG95</f>
        <v>757.54700000000003</v>
      </c>
      <c r="BI95" s="32">
        <f>Cumulative!BI95-Cumulative!BH95</f>
        <v>678.94299999999976</v>
      </c>
      <c r="BJ95" s="32">
        <f>Cumulative!BJ95-Cumulative!BI95</f>
        <v>765.79900000000043</v>
      </c>
    </row>
    <row r="96" spans="2:62" x14ac:dyDescent="0.2">
      <c r="B96" s="220" t="s">
        <v>149</v>
      </c>
      <c r="C96" s="221" t="s">
        <v>91</v>
      </c>
      <c r="D96" s="40">
        <f>Cumulative!D96</f>
        <v>438.98867999999999</v>
      </c>
      <c r="E96" s="40">
        <f>Cumulative!E96-Cumulative!D96</f>
        <v>430.54357999999996</v>
      </c>
      <c r="F96" s="40">
        <f>Cumulative!F96-Cumulative!E96</f>
        <v>353.52361999999994</v>
      </c>
      <c r="G96" s="30">
        <f>Cumulative!G96-Cumulative!F96</f>
        <v>407.68249999999989</v>
      </c>
      <c r="H96" s="30"/>
      <c r="I96" s="30">
        <f>Cumulative!I96</f>
        <v>449.9</v>
      </c>
      <c r="J96" s="30">
        <f>Cumulative!J96-Cumulative!I96</f>
        <v>423.89700000000005</v>
      </c>
      <c r="K96" s="30">
        <f>Cumulative!K96-Cumulative!J96</f>
        <v>439.37589000000003</v>
      </c>
      <c r="L96" s="30">
        <f>Cumulative!L96-Cumulative!K96</f>
        <v>448.34934999999996</v>
      </c>
      <c r="M96" s="30"/>
      <c r="N96" s="30">
        <f>Cumulative!N96</f>
        <v>458.83316000000002</v>
      </c>
      <c r="O96" s="30">
        <f>Cumulative!O96-Cumulative!N96</f>
        <v>443.96507000000008</v>
      </c>
      <c r="P96" s="30">
        <f>Cumulative!P96-Cumulative!O96</f>
        <v>425.50177000000008</v>
      </c>
      <c r="Q96" s="30">
        <f>Cumulative!Q96-Cumulative!P96</f>
        <v>378.40000000000009</v>
      </c>
      <c r="R96" s="30"/>
      <c r="S96" s="30">
        <f>Cumulative!S96</f>
        <v>442.53343000000001</v>
      </c>
      <c r="T96" s="30">
        <f>Cumulative!T96-Cumulative!S96</f>
        <v>398.67399999999992</v>
      </c>
      <c r="U96" s="30">
        <v>399.00637000000017</v>
      </c>
      <c r="V96" s="30">
        <f>Cumulative!V96-Cumulative!U96</f>
        <v>469.43446299999982</v>
      </c>
      <c r="W96" s="30"/>
      <c r="X96" s="30">
        <f>Cumulative!X96</f>
        <v>461.1379</v>
      </c>
      <c r="Y96" s="30">
        <f>Cumulative!Y96-Cumulative!X96</f>
        <v>457.91770000000002</v>
      </c>
      <c r="Z96" s="30">
        <f>Cumulative!Z96-Cumulative!Y96</f>
        <v>481.56449000000009</v>
      </c>
      <c r="AA96" s="30">
        <f>Cumulative!AA96-Cumulative!Z96</f>
        <v>494.79566999999997</v>
      </c>
      <c r="AB96" s="30"/>
      <c r="AC96" s="30">
        <f>Cumulative!AC96</f>
        <v>492.21325000000002</v>
      </c>
      <c r="AD96" s="30">
        <f>Cumulative!AD96-Cumulative!AC96</f>
        <v>503.68674999999996</v>
      </c>
      <c r="AE96" s="30">
        <f>Cumulative!AE96-Cumulative!AD96</f>
        <v>522.17455000000029</v>
      </c>
      <c r="AF96" s="30">
        <f>Cumulative!AF96-Cumulative!AE96</f>
        <v>526.05304999999953</v>
      </c>
      <c r="AG96" s="30"/>
      <c r="AH96" s="30">
        <f>Cumulative!AH96</f>
        <v>558.45555000000002</v>
      </c>
      <c r="AI96" s="30">
        <f>Cumulative!AI96-Cumulative!AH96</f>
        <v>516.27079000000015</v>
      </c>
      <c r="AJ96" s="30">
        <f>Cumulative!AJ96-Cumulative!AI96</f>
        <v>530.95053999999982</v>
      </c>
      <c r="AK96" s="30">
        <f>Cumulative!AK96-Cumulative!AJ96</f>
        <v>572.27383000000054</v>
      </c>
      <c r="AL96" s="30"/>
      <c r="AM96" s="30">
        <f>Cumulative!AM96</f>
        <v>591.88151000000005</v>
      </c>
      <c r="AN96" s="30">
        <f>Cumulative!AN96-Cumulative!AM96</f>
        <v>597.57532000000003</v>
      </c>
      <c r="AO96" s="30">
        <f>Cumulative!AO96-Cumulative!AN96</f>
        <v>605.28396900000007</v>
      </c>
      <c r="AP96" s="190">
        <f>Cumulative!AP96-Cumulative!AO96</f>
        <v>496.65297099999998</v>
      </c>
      <c r="AQ96" s="30"/>
      <c r="AR96" s="30">
        <f>Cumulative!AR96</f>
        <v>634.00358900000003</v>
      </c>
      <c r="AS96" s="30">
        <f>Cumulative!AS96-Cumulative!AR96</f>
        <v>672.18069999999977</v>
      </c>
      <c r="AT96" s="30">
        <f>Cumulative!AT96-Cumulative!AS96</f>
        <v>673.98577</v>
      </c>
      <c r="AU96" s="30">
        <f>Cumulative!AU96-Cumulative!AT96</f>
        <v>637.2679700000001</v>
      </c>
      <c r="AV96" s="30"/>
      <c r="AW96" s="30">
        <f>Cumulative!AW96</f>
        <v>676.65515399999992</v>
      </c>
      <c r="AX96" s="30">
        <f>Cumulative!AX96-Cumulative!AW96</f>
        <v>700.38993000000016</v>
      </c>
      <c r="AY96" s="30">
        <f>Cumulative!AY96-Cumulative!AX96</f>
        <v>735.72632899999985</v>
      </c>
      <c r="AZ96" s="30">
        <f>Cumulative!AZ96-Cumulative!AY96</f>
        <v>732.18289999999979</v>
      </c>
      <c r="BA96" s="30"/>
      <c r="BB96" s="30">
        <f>Cumulative!BB96</f>
        <v>747.38697100000002</v>
      </c>
      <c r="BC96" s="30">
        <f>Cumulative!BC96-Cumulative!BB96</f>
        <v>633.4342190000001</v>
      </c>
      <c r="BD96" s="30">
        <f>Cumulative!BD96-Cumulative!BC96</f>
        <v>732.33089999999993</v>
      </c>
      <c r="BE96" s="30">
        <f>Cumulative!BE96-Cumulative!BD96</f>
        <v>702.79377000000022</v>
      </c>
      <c r="BF96" s="30"/>
      <c r="BG96" s="30">
        <f>Cumulative!BG96</f>
        <v>751.60839999999985</v>
      </c>
      <c r="BH96" s="30">
        <f>Cumulative!BH96-Cumulative!BG96</f>
        <v>756.00630033000016</v>
      </c>
      <c r="BI96" s="30">
        <f>Cumulative!BI96-Cumulative!BH96</f>
        <v>678.54555000000005</v>
      </c>
      <c r="BJ96" s="30">
        <f>Cumulative!BJ96-Cumulative!BI96</f>
        <v>768.21744900000022</v>
      </c>
    </row>
    <row r="97" spans="2:62" x14ac:dyDescent="0.2">
      <c r="B97" s="38" t="s">
        <v>113</v>
      </c>
      <c r="C97" s="31" t="s">
        <v>114</v>
      </c>
      <c r="D97" s="39">
        <f>Cumulative!D97</f>
        <v>688.21918999999991</v>
      </c>
      <c r="E97" s="39">
        <f>Cumulative!E97-Cumulative!D97</f>
        <v>738.9426000000002</v>
      </c>
      <c r="F97" s="39">
        <f>Cumulative!F97-Cumulative!E97</f>
        <v>565.73332499999992</v>
      </c>
      <c r="G97" s="32">
        <f>Cumulative!G97-Cumulative!F97</f>
        <v>690.26926000000026</v>
      </c>
      <c r="H97" s="32"/>
      <c r="I97" s="32">
        <f>Cumulative!I97</f>
        <v>752.6</v>
      </c>
      <c r="J97" s="32">
        <f>Cumulative!J97-Cumulative!I97</f>
        <v>710.6</v>
      </c>
      <c r="K97" s="32">
        <f>Cumulative!K97-Cumulative!J97</f>
        <v>766.70682999999985</v>
      </c>
      <c r="L97" s="32">
        <f>Cumulative!L97-Cumulative!K97</f>
        <v>766.01580999999987</v>
      </c>
      <c r="M97" s="32"/>
      <c r="N97" s="32">
        <f>Cumulative!N97</f>
        <v>803.48754999999994</v>
      </c>
      <c r="O97" s="32">
        <f>Cumulative!O97-Cumulative!N97</f>
        <v>797.15547499999991</v>
      </c>
      <c r="P97" s="32">
        <f>Cumulative!P97-Cumulative!O97</f>
        <v>759.85697500000015</v>
      </c>
      <c r="Q97" s="32">
        <f>Cumulative!Q97-Cumulative!P97</f>
        <v>656.30000000000018</v>
      </c>
      <c r="R97" s="32"/>
      <c r="S97" s="32">
        <f>Cumulative!S97</f>
        <v>795.18376499999999</v>
      </c>
      <c r="T97" s="32">
        <f>Cumulative!T97-Cumulative!S97</f>
        <v>672.32151999999996</v>
      </c>
      <c r="U97" s="32">
        <f>Cumulative!U97-Cumulative!T97</f>
        <v>710.81946499999981</v>
      </c>
      <c r="V97" s="32">
        <f>Cumulative!V97-Cumulative!U97</f>
        <v>820.82977599999958</v>
      </c>
      <c r="W97" s="32"/>
      <c r="X97" s="32">
        <f>Cumulative!X97</f>
        <v>862.29985499999998</v>
      </c>
      <c r="Y97" s="32">
        <f>Cumulative!Y97-Cumulative!X97</f>
        <v>903.65594499999997</v>
      </c>
      <c r="Z97" s="32">
        <f>Cumulative!Z97-Cumulative!Y97</f>
        <v>941.60584999999969</v>
      </c>
      <c r="AA97" s="32">
        <f>Cumulative!AA97-Cumulative!Z97</f>
        <v>988.03482500000064</v>
      </c>
      <c r="AB97" s="32"/>
      <c r="AC97" s="32">
        <f>Cumulative!AC97</f>
        <v>990.64531499999998</v>
      </c>
      <c r="AD97" s="32">
        <f>Cumulative!AD97-Cumulative!AC97</f>
        <v>935.85468500000002</v>
      </c>
      <c r="AE97" s="32">
        <f>Cumulative!AE97-Cumulative!AD97</f>
        <v>963.24864500000012</v>
      </c>
      <c r="AF97" s="32">
        <f>Cumulative!AF97-Cumulative!AE97</f>
        <v>917.4195850000001</v>
      </c>
      <c r="AG97" s="32"/>
      <c r="AH97" s="32">
        <f>Cumulative!AH97</f>
        <v>1064.2955099999999</v>
      </c>
      <c r="AI97" s="32">
        <f>Cumulative!AI97-Cumulative!AH97</f>
        <v>1016.5067949999998</v>
      </c>
      <c r="AJ97" s="32">
        <f>Cumulative!AJ97-Cumulative!AI97</f>
        <v>1021.5724749999999</v>
      </c>
      <c r="AK97" s="32">
        <f>Cumulative!AK97-Cumulative!AJ97</f>
        <v>1132.9549400000001</v>
      </c>
      <c r="AL97" s="32"/>
      <c r="AM97" s="32">
        <f>Cumulative!AM97</f>
        <v>1241.76226</v>
      </c>
      <c r="AN97" s="32">
        <f>Cumulative!AN97-Cumulative!AM97</f>
        <v>1319.1573350000003</v>
      </c>
      <c r="AO97" s="32">
        <f>Cumulative!AO97-Cumulative!AN97</f>
        <v>1325.73367246</v>
      </c>
      <c r="AP97" s="155">
        <f>Cumulative!AP97-Cumulative!AO97</f>
        <v>1046.0204949999998</v>
      </c>
      <c r="AQ97" s="32"/>
      <c r="AR97" s="32">
        <f>Cumulative!AR97</f>
        <v>1114.3461849999999</v>
      </c>
      <c r="AS97" s="32">
        <f>Cumulative!AS97-Cumulative!AR97</f>
        <v>1327.2809899999997</v>
      </c>
      <c r="AT97" s="32">
        <f>Cumulative!AT97-Cumulative!AS97</f>
        <v>1192.5513999999998</v>
      </c>
      <c r="AU97" s="32">
        <f>Cumulative!AU97-Cumulative!AT97</f>
        <v>1072.7711600000007</v>
      </c>
      <c r="AV97" s="32"/>
      <c r="AW97" s="32">
        <f>Cumulative!AW97</f>
        <v>1170.1252500000001</v>
      </c>
      <c r="AX97" s="32">
        <f>Cumulative!AX97-Cumulative!AW97</f>
        <v>1254.2350500000002</v>
      </c>
      <c r="AY97" s="32">
        <f>Cumulative!AY97-Cumulative!AX97</f>
        <v>1325.3027499999998</v>
      </c>
      <c r="AZ97" s="32">
        <f>Cumulative!AZ97-Cumulative!AY97</f>
        <v>1308.556599999999</v>
      </c>
      <c r="BA97" s="32"/>
      <c r="BB97" s="32">
        <f>Cumulative!BB97</f>
        <v>1444.33133</v>
      </c>
      <c r="BC97" s="32">
        <f>Cumulative!BC97-Cumulative!BB97</f>
        <v>1118.1429120000003</v>
      </c>
      <c r="BD97" s="32">
        <f>Cumulative!BD97-Cumulative!BC97</f>
        <v>1465.1282999999994</v>
      </c>
      <c r="BE97" s="32">
        <f>Cumulative!BE97-Cumulative!BD97</f>
        <v>1472.1873500000011</v>
      </c>
      <c r="BF97" s="32"/>
      <c r="BG97" s="32">
        <f>Cumulative!BG97</f>
        <v>1465.1817500000002</v>
      </c>
      <c r="BH97" s="32">
        <f>Cumulative!BH97-Cumulative!BG97</f>
        <v>1413.9307000000003</v>
      </c>
      <c r="BI97" s="32">
        <f>Cumulative!BI97-Cumulative!BH97</f>
        <v>1104.2707</v>
      </c>
      <c r="BJ97" s="32">
        <f>Cumulative!BJ97-Cumulative!BI97</f>
        <v>1330.5021029999989</v>
      </c>
    </row>
    <row r="98" spans="2:62" x14ac:dyDescent="0.2">
      <c r="B98" s="220" t="s">
        <v>149</v>
      </c>
      <c r="C98" s="221" t="s">
        <v>91</v>
      </c>
      <c r="D98" s="40">
        <f>Cumulative!D98</f>
        <v>101.25999999999999</v>
      </c>
      <c r="E98" s="40">
        <f>Cumulative!E98-Cumulative!D98</f>
        <v>100.04714000000001</v>
      </c>
      <c r="F98" s="40">
        <f>Cumulative!F98-Cumulative!E98</f>
        <v>96.997860000000003</v>
      </c>
      <c r="G98" s="30">
        <f>Cumulative!G98-Cumulative!F98</f>
        <v>128.05410000000001</v>
      </c>
      <c r="H98" s="30"/>
      <c r="I98" s="30">
        <f>Cumulative!I98</f>
        <v>119.4</v>
      </c>
      <c r="J98" s="30">
        <f>Cumulative!J98-Cumulative!I98</f>
        <v>105.1</v>
      </c>
      <c r="K98" s="30">
        <f>Cumulative!K98-Cumulative!J98</f>
        <v>125.05599999999998</v>
      </c>
      <c r="L98" s="30">
        <f>Cumulative!L98-Cumulative!K98</f>
        <v>118.84976999999998</v>
      </c>
      <c r="M98" s="30"/>
      <c r="N98" s="30">
        <f>Cumulative!N98</f>
        <v>140.09118000000001</v>
      </c>
      <c r="O98" s="30">
        <f>Cumulative!O98-Cumulative!N98</f>
        <v>128.97117000000003</v>
      </c>
      <c r="P98" s="30">
        <f>Cumulative!P98-Cumulative!O98</f>
        <v>129.73764999999997</v>
      </c>
      <c r="Q98" s="30">
        <f>Cumulative!Q98-Cumulative!P98</f>
        <v>136.99999999999994</v>
      </c>
      <c r="R98" s="30"/>
      <c r="S98" s="30">
        <f>Cumulative!S98</f>
        <v>138.4949</v>
      </c>
      <c r="T98" s="30">
        <f>Cumulative!T98-Cumulative!S98</f>
        <v>100.29501000000002</v>
      </c>
      <c r="U98" s="30">
        <f>Cumulative!U98-Cumulative!T98</f>
        <v>111.57409000000001</v>
      </c>
      <c r="V98" s="30">
        <f>Cumulative!V98-Cumulative!U98</f>
        <v>130.87870099999998</v>
      </c>
      <c r="W98" s="30"/>
      <c r="X98" s="30">
        <f>Cumulative!X98</f>
        <v>134.62139999999999</v>
      </c>
      <c r="Y98" s="30">
        <f>Cumulative!Y98-Cumulative!X98</f>
        <v>186.66262000000006</v>
      </c>
      <c r="Z98" s="30">
        <f>Cumulative!Z98-Cumulative!Y98</f>
        <v>158.25825999999995</v>
      </c>
      <c r="AA98" s="30">
        <f>Cumulative!AA98-Cumulative!Z98</f>
        <v>171.21597999999994</v>
      </c>
      <c r="AB98" s="30"/>
      <c r="AC98" s="30">
        <f>Cumulative!AC98</f>
        <v>271.293858</v>
      </c>
      <c r="AD98" s="30">
        <f>Cumulative!AD98-Cumulative!AC98</f>
        <v>253.80314199999998</v>
      </c>
      <c r="AE98" s="30">
        <f>Cumulative!AE98-Cumulative!AD98</f>
        <v>267.08621800000003</v>
      </c>
      <c r="AF98" s="30">
        <f>Cumulative!AF98-Cumulative!AE98</f>
        <v>324.49790200000018</v>
      </c>
      <c r="AG98" s="30"/>
      <c r="AH98" s="30">
        <f>Cumulative!AH98</f>
        <v>271.35919999999999</v>
      </c>
      <c r="AI98" s="30">
        <f>Cumulative!AI98-Cumulative!AH98</f>
        <v>212.73562499999997</v>
      </c>
      <c r="AJ98" s="30">
        <f>Cumulative!AJ98-Cumulative!AI98</f>
        <v>212.04149999999998</v>
      </c>
      <c r="AK98" s="30">
        <f>Cumulative!AK98-Cumulative!AJ98</f>
        <v>261.53847000000007</v>
      </c>
      <c r="AL98" s="30"/>
      <c r="AM98" s="30">
        <f>Cumulative!AM98</f>
        <v>286.01988</v>
      </c>
      <c r="AN98" s="30">
        <f>Cumulative!AN98-Cumulative!AM98</f>
        <v>291.06323000000003</v>
      </c>
      <c r="AO98" s="30">
        <f>Cumulative!AO98-Cumulative!AN98</f>
        <v>290.53015899999991</v>
      </c>
      <c r="AP98" s="190">
        <f>Cumulative!AP98-Cumulative!AO98</f>
        <v>258.94288300000017</v>
      </c>
      <c r="AQ98" s="30"/>
      <c r="AR98" s="30">
        <f>Cumulative!AR98</f>
        <v>170.44086000000001</v>
      </c>
      <c r="AS98" s="30">
        <f>Cumulative!AS98-Cumulative!AR98</f>
        <v>232.73007299999998</v>
      </c>
      <c r="AT98" s="30">
        <f>Cumulative!AT98-Cumulative!AS98</f>
        <v>158.51788399999998</v>
      </c>
      <c r="AU98" s="30">
        <f>Cumulative!AU98-Cumulative!AT98</f>
        <v>128.43615799999998</v>
      </c>
      <c r="AV98" s="30"/>
      <c r="AW98" s="30">
        <f>Cumulative!AW98</f>
        <v>169.91118299999999</v>
      </c>
      <c r="AX98" s="30">
        <f>Cumulative!AX98-Cumulative!AW98</f>
        <v>256.85882600000002</v>
      </c>
      <c r="AY98" s="30">
        <f>Cumulative!AY98-Cumulative!AX98</f>
        <v>261.78245599999997</v>
      </c>
      <c r="AZ98" s="30">
        <f>Cumulative!AZ98-Cumulative!AY98</f>
        <v>232.50561999999991</v>
      </c>
      <c r="BA98" s="30"/>
      <c r="BB98" s="30">
        <f>Cumulative!BB98</f>
        <v>246.45004800000001</v>
      </c>
      <c r="BC98" s="30">
        <f>Cumulative!BC98-Cumulative!BB98</f>
        <v>96.953769999999992</v>
      </c>
      <c r="BD98" s="30">
        <f>Cumulative!BD98-Cumulative!BC98</f>
        <v>211.65331600000002</v>
      </c>
      <c r="BE98" s="30">
        <f>Cumulative!BE98-Cumulative!BD98</f>
        <v>291.25670000000002</v>
      </c>
      <c r="BF98" s="30"/>
      <c r="BG98" s="30">
        <f>Cumulative!BG98</f>
        <v>210.43393000000003</v>
      </c>
      <c r="BH98" s="30">
        <f>Cumulative!BH98-Cumulative!BG98</f>
        <v>205.84123999999997</v>
      </c>
      <c r="BI98" s="30">
        <f>Cumulative!BI98-Cumulative!BH98</f>
        <v>113.35527999999999</v>
      </c>
      <c r="BJ98" s="30">
        <f>Cumulative!BJ98-Cumulative!BI98</f>
        <v>153.97068999999999</v>
      </c>
    </row>
    <row r="99" spans="2:62" x14ac:dyDescent="0.2">
      <c r="B99" s="38" t="s">
        <v>107</v>
      </c>
      <c r="C99" s="31" t="s">
        <v>115</v>
      </c>
      <c r="D99" s="39">
        <f>Cumulative!D99</f>
        <v>735.56200000000001</v>
      </c>
      <c r="E99" s="39">
        <f>Cumulative!E99-Cumulative!D99</f>
        <v>603.93499999999983</v>
      </c>
      <c r="F99" s="39">
        <f>Cumulative!F99-Cumulative!E99</f>
        <v>581.80999999999995</v>
      </c>
      <c r="G99" s="32">
        <f>Cumulative!G99-Cumulative!F99</f>
        <v>661.98499999999967</v>
      </c>
      <c r="H99" s="32"/>
      <c r="I99" s="32">
        <f>Cumulative!I99</f>
        <v>693.2</v>
      </c>
      <c r="J99" s="32">
        <f>Cumulative!J99-Cumulative!I99</f>
        <v>657.8</v>
      </c>
      <c r="K99" s="32">
        <f>Cumulative!K99-Cumulative!J99</f>
        <v>608.02599999999984</v>
      </c>
      <c r="L99" s="32">
        <f>Cumulative!L99-Cumulative!K99</f>
        <v>654.2982750000001</v>
      </c>
      <c r="M99" s="32"/>
      <c r="N99" s="32">
        <f>Cumulative!N99</f>
        <v>721.24519999999995</v>
      </c>
      <c r="O99" s="32">
        <f>Cumulative!O99-Cumulative!N99</f>
        <v>671.31240000000014</v>
      </c>
      <c r="P99" s="32">
        <f>Cumulative!P99-Cumulative!O99</f>
        <v>608.64239999999972</v>
      </c>
      <c r="Q99" s="32">
        <f>Cumulative!Q99-Cumulative!P99</f>
        <v>530</v>
      </c>
      <c r="R99" s="32"/>
      <c r="S99" s="32">
        <f>Cumulative!S99</f>
        <v>643.71999999999991</v>
      </c>
      <c r="T99" s="32">
        <f>Cumulative!T99-Cumulative!S99</f>
        <v>527.46170000000018</v>
      </c>
      <c r="U99" s="32">
        <v>473.48529999999988</v>
      </c>
      <c r="V99" s="32">
        <f>Cumulative!V99-Cumulative!U99</f>
        <v>512.69200000000001</v>
      </c>
      <c r="W99" s="32"/>
      <c r="X99" s="32">
        <f>Cumulative!X99</f>
        <v>504.67277999999999</v>
      </c>
      <c r="Y99" s="32">
        <f>Cumulative!Y99-Cumulative!X99</f>
        <v>461.05590000000018</v>
      </c>
      <c r="Z99" s="32">
        <f>Cumulative!Z99-Cumulative!Y99</f>
        <v>472.07409999999982</v>
      </c>
      <c r="AA99" s="32">
        <f>Cumulative!AA99-Cumulative!Z99</f>
        <v>515.47799999999984</v>
      </c>
      <c r="AB99" s="32"/>
      <c r="AC99" s="32">
        <f>Cumulative!AC99</f>
        <v>674.02735599999994</v>
      </c>
      <c r="AD99" s="32">
        <f>Cumulative!AD99-Cumulative!AC99</f>
        <v>719.57264399999997</v>
      </c>
      <c r="AE99" s="32">
        <f>Cumulative!AE99-Cumulative!AD99</f>
        <v>701.23505599999999</v>
      </c>
      <c r="AF99" s="32">
        <f>Cumulative!AF99-Cumulative!AE99</f>
        <v>799.45290400000067</v>
      </c>
      <c r="AG99" s="32"/>
      <c r="AH99" s="32">
        <f>Cumulative!AH99</f>
        <v>699.13369999999998</v>
      </c>
      <c r="AI99" s="32">
        <f>Cumulative!AI99-Cumulative!AH99</f>
        <v>577.95459999999991</v>
      </c>
      <c r="AJ99" s="32">
        <f>Cumulative!AJ99-Cumulative!AI99</f>
        <v>602.7838999999999</v>
      </c>
      <c r="AK99" s="32">
        <f>Cumulative!AK99-Cumulative!AJ99</f>
        <v>639.16643999999997</v>
      </c>
      <c r="AL99" s="32"/>
      <c r="AM99" s="32">
        <f>Cumulative!AM99</f>
        <v>610.38279999999997</v>
      </c>
      <c r="AN99" s="32">
        <f>Cumulative!AN99-Cumulative!AM99</f>
        <v>445.78201000000001</v>
      </c>
      <c r="AO99" s="32">
        <f>Cumulative!AO99-Cumulative!AN99</f>
        <v>528.29589999999985</v>
      </c>
      <c r="AP99" s="155">
        <f>Cumulative!AP99-Cumulative!AO99</f>
        <v>441.14313000000038</v>
      </c>
      <c r="AQ99" s="32"/>
      <c r="AR99" s="32">
        <f>Cumulative!AR99</f>
        <v>618.14611000000002</v>
      </c>
      <c r="AS99" s="32">
        <f>Cumulative!AS99-Cumulative!AR99</f>
        <v>522.31344999999976</v>
      </c>
      <c r="AT99" s="32">
        <f>Cumulative!AT99-Cumulative!AS99</f>
        <v>606.06185000000005</v>
      </c>
      <c r="AU99" s="32">
        <f>Cumulative!AU99-Cumulative!AT99</f>
        <v>625.23631000000023</v>
      </c>
      <c r="AV99" s="32"/>
      <c r="AW99" s="32">
        <f>Cumulative!AW99</f>
        <v>611.05749000000003</v>
      </c>
      <c r="AX99" s="32">
        <f>Cumulative!AX99-Cumulative!AW99</f>
        <v>685.07012999999995</v>
      </c>
      <c r="AY99" s="32">
        <f>Cumulative!AY99-Cumulative!AX99</f>
        <v>649.02801999999997</v>
      </c>
      <c r="AZ99" s="32">
        <f>Cumulative!AZ99-Cumulative!AY99</f>
        <v>679.82055999999966</v>
      </c>
      <c r="BA99" s="32"/>
      <c r="BB99" s="32">
        <f>Cumulative!BB99</f>
        <v>615.38187000000005</v>
      </c>
      <c r="BC99" s="32">
        <f>Cumulative!BC99-Cumulative!BB99</f>
        <v>586.11335999999994</v>
      </c>
      <c r="BD99" s="32">
        <f>Cumulative!BD99-Cumulative!BC99</f>
        <v>606.32523399999991</v>
      </c>
      <c r="BE99" s="32">
        <f>Cumulative!BE99-Cumulative!BD99</f>
        <v>553.78430000000026</v>
      </c>
      <c r="BF99" s="32"/>
      <c r="BG99" s="32">
        <f>Cumulative!BG99</f>
        <v>608.50040000000013</v>
      </c>
      <c r="BH99" s="32">
        <f>Cumulative!BH99-Cumulative!BG99</f>
        <v>603.42780000000016</v>
      </c>
      <c r="BI99" s="32">
        <f>Cumulative!BI99-Cumulative!BH99</f>
        <v>623.89505000000008</v>
      </c>
      <c r="BJ99" s="32">
        <f>Cumulative!BJ99-Cumulative!BI99</f>
        <v>612.07799999999952</v>
      </c>
    </row>
    <row r="100" spans="2:62" x14ac:dyDescent="0.2">
      <c r="B100" s="220" t="s">
        <v>149</v>
      </c>
      <c r="C100" s="221" t="s">
        <v>91</v>
      </c>
      <c r="D100" s="40">
        <f>Cumulative!D100</f>
        <v>17.149999999999999</v>
      </c>
      <c r="E100" s="40">
        <f>Cumulative!E100-Cumulative!D100</f>
        <v>0.98896000000000228</v>
      </c>
      <c r="F100" s="40">
        <f>Cumulative!F100-Cumulative!E100</f>
        <v>3.4610400000000006</v>
      </c>
      <c r="G100" s="30">
        <f>Cumulative!G100-Cumulative!F100</f>
        <v>13.399999999999999</v>
      </c>
      <c r="H100" s="30"/>
      <c r="I100" s="30">
        <f>Cumulative!I100</f>
        <v>10.4</v>
      </c>
      <c r="J100" s="30">
        <f>Cumulative!J100-Cumulative!I100</f>
        <v>6.1</v>
      </c>
      <c r="K100" s="30">
        <f>Cumulative!K100-Cumulative!J100</f>
        <v>8.8999999999999986</v>
      </c>
      <c r="L100" s="30">
        <f>Cumulative!L100-Cumulative!K100</f>
        <v>13.692720000000001</v>
      </c>
      <c r="M100" s="30"/>
      <c r="N100" s="30">
        <f>Cumulative!N100</f>
        <v>13.34662</v>
      </c>
      <c r="O100" s="30">
        <f>Cumulative!O100-Cumulative!N100</f>
        <v>7.1276300000000017</v>
      </c>
      <c r="P100" s="30">
        <f>Cumulative!P100-Cumulative!O100</f>
        <v>1.62575</v>
      </c>
      <c r="Q100" s="30">
        <f>Cumulative!Q100-Cumulative!P100</f>
        <v>13.799999999999997</v>
      </c>
      <c r="R100" s="30"/>
      <c r="S100" s="30">
        <f>Cumulative!S100</f>
        <v>7.2698</v>
      </c>
      <c r="T100" s="30">
        <f>Cumulative!T100-Cumulative!S100</f>
        <v>2.7203800000000005</v>
      </c>
      <c r="U100" s="30">
        <v>2.2098199999999988</v>
      </c>
      <c r="V100" s="30">
        <f>Cumulative!V100-Cumulative!U100</f>
        <v>11.585000000000001</v>
      </c>
      <c r="W100" s="30"/>
      <c r="X100" s="30">
        <f>Cumulative!X100</f>
        <v>4.5815999999999999</v>
      </c>
      <c r="Y100" s="30">
        <f>Cumulative!Y100-Cumulative!X100</f>
        <v>3.9695599999999995</v>
      </c>
      <c r="Z100" s="30">
        <f>Cumulative!Z100-Cumulative!Y100</f>
        <v>2.7488400000000013</v>
      </c>
      <c r="AA100" s="30">
        <f>Cumulative!AA100-Cumulative!Z100</f>
        <v>11.308969999999999</v>
      </c>
      <c r="AB100" s="30"/>
      <c r="AC100" s="30">
        <f>Cumulative!AC100</f>
        <v>16.796503999999999</v>
      </c>
      <c r="AD100" s="30">
        <f>Cumulative!AD100-Cumulative!AC100</f>
        <v>14.284116000000001</v>
      </c>
      <c r="AE100" s="30">
        <f>Cumulative!AE100-Cumulative!AD100</f>
        <v>19.508354000000001</v>
      </c>
      <c r="AF100" s="30">
        <f>Cumulative!AF100-Cumulative!AE100</f>
        <v>24.580495999999989</v>
      </c>
      <c r="AG100" s="30"/>
      <c r="AH100" s="30">
        <f>Cumulative!AH100</f>
        <v>15.993</v>
      </c>
      <c r="AI100" s="30">
        <f>Cumulative!AI100-Cumulative!AH100</f>
        <v>5.6965000000000021</v>
      </c>
      <c r="AJ100" s="30">
        <f>Cumulative!AJ100-Cumulative!AI100</f>
        <v>11.231369999999998</v>
      </c>
      <c r="AK100" s="30">
        <f>Cumulative!AK100-Cumulative!AJ100</f>
        <v>11.487569999999998</v>
      </c>
      <c r="AL100" s="30"/>
      <c r="AM100" s="30">
        <f>Cumulative!AM100</f>
        <v>9.80809</v>
      </c>
      <c r="AN100" s="30">
        <f>Cumulative!AN100-Cumulative!AM100</f>
        <v>5.4057399999999998</v>
      </c>
      <c r="AO100" s="30">
        <f>Cumulative!AO100-Cumulative!AN100</f>
        <v>8.7866099999999978</v>
      </c>
      <c r="AP100" s="190">
        <f>Cumulative!AP100-Cumulative!AO100</f>
        <v>12.289580999999998</v>
      </c>
      <c r="AQ100" s="30"/>
      <c r="AR100" s="30">
        <f>Cumulative!AR100</f>
        <v>8.8219079999999988</v>
      </c>
      <c r="AS100" s="30">
        <f>Cumulative!AS100-Cumulative!AR100</f>
        <v>6.9286130000000021</v>
      </c>
      <c r="AT100" s="30">
        <f>Cumulative!AT100-Cumulative!AS100</f>
        <v>10.837909999999995</v>
      </c>
      <c r="AU100" s="30">
        <f>Cumulative!AU100-Cumulative!AT100</f>
        <v>25.846540000000001</v>
      </c>
      <c r="AV100" s="30"/>
      <c r="AW100" s="30">
        <f>Cumulative!AW100</f>
        <v>7.9401400000000004</v>
      </c>
      <c r="AX100" s="30">
        <f>Cumulative!AX100-Cumulative!AW100</f>
        <v>17.254019999999997</v>
      </c>
      <c r="AY100" s="30">
        <f>Cumulative!AY100-Cumulative!AX100</f>
        <v>14.778210000000001</v>
      </c>
      <c r="AZ100" s="30">
        <f>Cumulative!AZ100-Cumulative!AY100</f>
        <v>21.368739999999995</v>
      </c>
      <c r="BA100" s="30"/>
      <c r="BB100" s="30">
        <f>Cumulative!BB100</f>
        <v>7.2122199999999994</v>
      </c>
      <c r="BC100" s="30">
        <f>Cumulative!BC100-Cumulative!BB100</f>
        <v>5.8843400000000008</v>
      </c>
      <c r="BD100" s="30">
        <f>Cumulative!BD100-Cumulative!BC100</f>
        <v>17.158747000000005</v>
      </c>
      <c r="BE100" s="30">
        <f>Cumulative!BE100-Cumulative!BD100</f>
        <v>10.775569999999998</v>
      </c>
      <c r="BF100" s="30"/>
      <c r="BG100" s="30">
        <f>Cumulative!BG100</f>
        <v>3.7532699999999997</v>
      </c>
      <c r="BH100" s="30">
        <f>Cumulative!BH100-Cumulative!BG100</f>
        <v>1.6753100000000005</v>
      </c>
      <c r="BI100" s="30">
        <f>Cumulative!BI100-Cumulative!BH100</f>
        <v>16.455630000000003</v>
      </c>
      <c r="BJ100" s="30">
        <f>Cumulative!BJ100-Cumulative!BI100</f>
        <v>3.3259399999999992</v>
      </c>
    </row>
    <row r="101" spans="2:62" x14ac:dyDescent="0.2">
      <c r="B101" s="38" t="s">
        <v>99</v>
      </c>
      <c r="C101" s="31" t="s">
        <v>100</v>
      </c>
      <c r="D101" s="39">
        <f>Cumulative!D101</f>
        <v>90.405990000000003</v>
      </c>
      <c r="E101" s="39">
        <f>Cumulative!E101-Cumulative!D101</f>
        <v>105.18993500000002</v>
      </c>
      <c r="F101" s="39">
        <f>Cumulative!F101-Cumulative!E101</f>
        <v>99.932980999999984</v>
      </c>
      <c r="G101" s="32">
        <f>Cumulative!G101-Cumulative!F101</f>
        <v>93.680439999999976</v>
      </c>
      <c r="H101" s="32"/>
      <c r="I101" s="32">
        <f>Cumulative!I101</f>
        <v>98.300000000000011</v>
      </c>
      <c r="J101" s="32">
        <f>Cumulative!J101-Cumulative!I101</f>
        <v>93.156407000000002</v>
      </c>
      <c r="K101" s="32">
        <f>Cumulative!K101-Cumulative!J101</f>
        <v>98.402179999999987</v>
      </c>
      <c r="L101" s="32">
        <f>Cumulative!L101-Cumulative!K101</f>
        <v>92.596349999999973</v>
      </c>
      <c r="M101" s="32"/>
      <c r="N101" s="32">
        <f>Cumulative!N101</f>
        <v>89.441630000000004</v>
      </c>
      <c r="O101" s="32">
        <f>Cumulative!O101-Cumulative!N101</f>
        <v>94.071364999999986</v>
      </c>
      <c r="P101" s="32">
        <f>Cumulative!P101-Cumulative!O101</f>
        <v>114.187005</v>
      </c>
      <c r="Q101" s="32">
        <f>Cumulative!Q101-Cumulative!P101</f>
        <v>103.09999999999997</v>
      </c>
      <c r="R101" s="32"/>
      <c r="S101" s="32">
        <f>Cumulative!S101</f>
        <v>124.52726699999999</v>
      </c>
      <c r="T101" s="32">
        <f>Cumulative!T101-Cumulative!S101</f>
        <v>113.10129799999999</v>
      </c>
      <c r="U101" s="32">
        <f>Cumulative!U101-Cumulative!T101</f>
        <v>102.32508999999999</v>
      </c>
      <c r="V101" s="32">
        <f>Cumulative!V101-Cumulative!U101</f>
        <v>106.90225100000004</v>
      </c>
      <c r="W101" s="32"/>
      <c r="X101" s="32">
        <f>Cumulative!X101</f>
        <v>85.803133000000003</v>
      </c>
      <c r="Y101" s="32">
        <f>Cumulative!Y101-Cumulative!X101</f>
        <v>91.386229999999983</v>
      </c>
      <c r="Z101" s="32">
        <f>Cumulative!Z101-Cumulative!Y101</f>
        <v>103.55230400000002</v>
      </c>
      <c r="AA101" s="32">
        <f>Cumulative!AA101-Cumulative!Z101</f>
        <v>105.492864</v>
      </c>
      <c r="AB101" s="32"/>
      <c r="AC101" s="32">
        <f>Cumulative!AC101</f>
        <v>111.383444</v>
      </c>
      <c r="AD101" s="32">
        <f>Cumulative!AD101-Cumulative!AC101</f>
        <v>105.51655600000001</v>
      </c>
      <c r="AE101" s="32">
        <f>Cumulative!AE101-Cumulative!AD101</f>
        <v>111.01821399999997</v>
      </c>
      <c r="AF101" s="32">
        <f>Cumulative!AF101-Cumulative!AE101</f>
        <v>116.69948700000003</v>
      </c>
      <c r="AG101" s="32"/>
      <c r="AH101" s="32">
        <f>Cumulative!AH101</f>
        <v>115.006534</v>
      </c>
      <c r="AI101" s="32">
        <f>Cumulative!AI101-Cumulative!AH101</f>
        <v>119.566107</v>
      </c>
      <c r="AJ101" s="32">
        <f>Cumulative!AJ101-Cumulative!AI101</f>
        <v>124.75896099999997</v>
      </c>
      <c r="AK101" s="32">
        <f>Cumulative!AK101-Cumulative!AJ101</f>
        <v>115.79859499999998</v>
      </c>
      <c r="AL101" s="32"/>
      <c r="AM101" s="32">
        <f>Cumulative!AM101</f>
        <v>123.69711799999999</v>
      </c>
      <c r="AN101" s="32">
        <f>Cumulative!AN101-Cumulative!AM101</f>
        <v>117.87319600000001</v>
      </c>
      <c r="AO101" s="32">
        <f>Cumulative!AO101-Cumulative!AN101</f>
        <v>128.627318</v>
      </c>
      <c r="AP101" s="155">
        <f>Cumulative!AP101-Cumulative!AO101</f>
        <v>115.11717700000003</v>
      </c>
      <c r="AQ101" s="32"/>
      <c r="AR101" s="32">
        <f>Cumulative!AR101</f>
        <v>112.23614400000001</v>
      </c>
      <c r="AS101" s="32">
        <f>Cumulative!AS101-Cumulative!AR101</f>
        <v>74.382843999999992</v>
      </c>
      <c r="AT101" s="32">
        <f>Cumulative!AT101-Cumulative!AS101</f>
        <v>120.88039999999995</v>
      </c>
      <c r="AU101" s="32">
        <f>Cumulative!AU101-Cumulative!AT101</f>
        <v>115.44906000000003</v>
      </c>
      <c r="AV101" s="32"/>
      <c r="AW101" s="32">
        <f>Cumulative!AW101</f>
        <v>118.03088</v>
      </c>
      <c r="AX101" s="32">
        <f>Cumulative!AX101-Cumulative!AW101</f>
        <v>122.51056</v>
      </c>
      <c r="AY101" s="32">
        <f>Cumulative!AY101-Cumulative!AX101</f>
        <v>126.44010999999998</v>
      </c>
      <c r="AZ101" s="32">
        <f>Cumulative!AZ101-Cumulative!AY101</f>
        <v>107.0475100000001</v>
      </c>
      <c r="BA101" s="32"/>
      <c r="BB101" s="32">
        <f>Cumulative!BB101</f>
        <v>111.35646</v>
      </c>
      <c r="BC101" s="32">
        <f>Cumulative!BC101-Cumulative!BB101</f>
        <v>104.21073099999998</v>
      </c>
      <c r="BD101" s="32">
        <f>Cumulative!BD101-Cumulative!BC101</f>
        <v>82.681504000000018</v>
      </c>
      <c r="BE101" s="32">
        <f>Cumulative!BE101-Cumulative!BD101</f>
        <v>89.493489999999952</v>
      </c>
      <c r="BF101" s="32"/>
      <c r="BG101" s="32">
        <f>Cumulative!BG101</f>
        <v>87.640990000000002</v>
      </c>
      <c r="BH101" s="32">
        <f>Cumulative!BH101-Cumulative!BG101</f>
        <v>91.480708000000035</v>
      </c>
      <c r="BI101" s="32">
        <f>Cumulative!BI101-Cumulative!BH101</f>
        <v>105.97518000000002</v>
      </c>
      <c r="BJ101" s="32">
        <f>Cumulative!BJ101-Cumulative!BI101</f>
        <v>103.11103699999995</v>
      </c>
    </row>
    <row r="102" spans="2:62" x14ac:dyDescent="0.2">
      <c r="B102" s="220" t="s">
        <v>149</v>
      </c>
      <c r="C102" s="221" t="s">
        <v>91</v>
      </c>
      <c r="D102" s="40">
        <f>Cumulative!D102</f>
        <v>47.651263500000006</v>
      </c>
      <c r="E102" s="40">
        <f>Cumulative!E102-Cumulative!D102</f>
        <v>55.052815000000002</v>
      </c>
      <c r="F102" s="40">
        <f>Cumulative!F102-Cumulative!E102</f>
        <v>46.269195999999994</v>
      </c>
      <c r="G102" s="30">
        <f>Cumulative!G102-Cumulative!F102</f>
        <v>53.425072</v>
      </c>
      <c r="H102" s="30"/>
      <c r="I102" s="30">
        <f>Cumulative!I102</f>
        <v>49.8</v>
      </c>
      <c r="J102" s="30">
        <f>Cumulative!J102-Cumulative!I102</f>
        <v>47.597481999999999</v>
      </c>
      <c r="K102" s="30">
        <f>Cumulative!K102-Cumulative!J102</f>
        <v>49.715967500000005</v>
      </c>
      <c r="L102" s="30">
        <f>Cumulative!L102-Cumulative!K102</f>
        <v>29.115760499999993</v>
      </c>
      <c r="M102" s="30"/>
      <c r="N102" s="30">
        <f>Cumulative!N102</f>
        <v>44.810302499999999</v>
      </c>
      <c r="O102" s="30">
        <f>Cumulative!O102-Cumulative!N102</f>
        <v>47.851250499999999</v>
      </c>
      <c r="P102" s="30">
        <f>Cumulative!P102-Cumulative!O102</f>
        <v>58.838447000000002</v>
      </c>
      <c r="Q102" s="30">
        <f>Cumulative!Q102-Cumulative!P102</f>
        <v>55.000000000000028</v>
      </c>
      <c r="R102" s="30"/>
      <c r="S102" s="30">
        <f>Cumulative!S102</f>
        <v>64.822985000000003</v>
      </c>
      <c r="T102" s="30">
        <f>Cumulative!T102-Cumulative!S102</f>
        <v>59.006166999999991</v>
      </c>
      <c r="U102" s="30">
        <f>Cumulative!U102-Cumulative!T102</f>
        <v>53.424394000000007</v>
      </c>
      <c r="V102" s="30">
        <f>Cumulative!V102-Cumulative!U102</f>
        <v>54.627234999999985</v>
      </c>
      <c r="W102" s="30"/>
      <c r="X102" s="30">
        <f>Cumulative!X102</f>
        <v>44.674985999999997</v>
      </c>
      <c r="Y102" s="30">
        <f>Cumulative!Y102-Cumulative!X102</f>
        <v>48.607516999999994</v>
      </c>
      <c r="Z102" s="30">
        <f>Cumulative!Z102-Cumulative!Y102</f>
        <v>53.820567000000011</v>
      </c>
      <c r="AA102" s="30">
        <f>Cumulative!AA102-Cumulative!Z102</f>
        <v>52.371803999999997</v>
      </c>
      <c r="AB102" s="30"/>
      <c r="AC102" s="30">
        <f>Cumulative!AC102</f>
        <v>55.308759999999999</v>
      </c>
      <c r="AD102" s="30">
        <f>Cumulative!AD102-Cumulative!AC102</f>
        <v>51.531240000000004</v>
      </c>
      <c r="AE102" s="30">
        <f>Cumulative!AE102-Cumulative!AD102</f>
        <v>56.899147999999997</v>
      </c>
      <c r="AF102" s="30">
        <f>Cumulative!AF102-Cumulative!AE102</f>
        <v>57.182795999999996</v>
      </c>
      <c r="AG102" s="30"/>
      <c r="AH102" s="30">
        <f>Cumulative!AH102</f>
        <v>57.563569000000001</v>
      </c>
      <c r="AI102" s="30">
        <f>Cumulative!AI102-Cumulative!AH102</f>
        <v>59.338787999999994</v>
      </c>
      <c r="AJ102" s="30">
        <f>Cumulative!AJ102-Cumulative!AI102</f>
        <v>64.297655499999991</v>
      </c>
      <c r="AK102" s="30">
        <f>Cumulative!AK102-Cumulative!AJ102</f>
        <v>58.048455500000017</v>
      </c>
      <c r="AL102" s="30"/>
      <c r="AM102" s="30">
        <f>Cumulative!AM102</f>
        <v>63.152390000000004</v>
      </c>
      <c r="AN102" s="30">
        <f>Cumulative!AN102-Cumulative!AM102</f>
        <v>61.363049999999994</v>
      </c>
      <c r="AO102" s="30">
        <f>Cumulative!AO102-Cumulative!AN102</f>
        <v>66.073923999999991</v>
      </c>
      <c r="AP102" s="190">
        <f>Cumulative!AP102-Cumulative!AO102</f>
        <v>57.224156999999991</v>
      </c>
      <c r="AQ102" s="30"/>
      <c r="AR102" s="30">
        <f>Cumulative!AR102</f>
        <v>55.462933000000007</v>
      </c>
      <c r="AS102" s="30">
        <f>Cumulative!AS102-Cumulative!AR102</f>
        <v>38.834002000000012</v>
      </c>
      <c r="AT102" s="30">
        <f>Cumulative!AT102-Cumulative!AS102</f>
        <v>61.170101999999986</v>
      </c>
      <c r="AU102" s="30">
        <f>Cumulative!AU102-Cumulative!AT102</f>
        <v>57.675186499999995</v>
      </c>
      <c r="AV102" s="30"/>
      <c r="AW102" s="30">
        <f>Cumulative!AW102</f>
        <v>61.814866000000002</v>
      </c>
      <c r="AX102" s="30">
        <f>Cumulative!AX102-Cumulative!AW102</f>
        <v>62.838879999999996</v>
      </c>
      <c r="AY102" s="30">
        <f>Cumulative!AY102-Cumulative!AX102</f>
        <v>66.476011999999983</v>
      </c>
      <c r="AZ102" s="30">
        <f>Cumulative!AZ102-Cumulative!AY102</f>
        <v>54.770180000000011</v>
      </c>
      <c r="BA102" s="30"/>
      <c r="BB102" s="30">
        <f>Cumulative!BB102</f>
        <v>56.899832999999994</v>
      </c>
      <c r="BC102" s="30">
        <f>Cumulative!BC102-Cumulative!BB102</f>
        <v>55.616785999999998</v>
      </c>
      <c r="BD102" s="30">
        <f>Cumulative!BD102-Cumulative!BC102</f>
        <v>41.477974000000017</v>
      </c>
      <c r="BE102" s="30">
        <f>Cumulative!BE102-Cumulative!BD102</f>
        <v>45.037854999999979</v>
      </c>
      <c r="BF102" s="30"/>
      <c r="BG102" s="30">
        <f>Cumulative!BG102</f>
        <v>46.394074000000003</v>
      </c>
      <c r="BH102" s="30">
        <f>Cumulative!BH102-Cumulative!BG102</f>
        <v>48.014366999999993</v>
      </c>
      <c r="BI102" s="30">
        <f>Cumulative!BI102-Cumulative!BH102</f>
        <v>56.580156000000002</v>
      </c>
      <c r="BJ102" s="30">
        <f>Cumulative!BJ102-Cumulative!BI102</f>
        <v>53.79639899999998</v>
      </c>
    </row>
    <row r="103" spans="2:62" x14ac:dyDescent="0.2">
      <c r="B103" s="38" t="s">
        <v>98</v>
      </c>
      <c r="C103" s="31" t="s">
        <v>97</v>
      </c>
      <c r="D103" s="39">
        <f>Cumulative!D103</f>
        <v>191.7941391</v>
      </c>
      <c r="E103" s="39">
        <f>Cumulative!E103-Cumulative!D103</f>
        <v>206.9954899</v>
      </c>
      <c r="F103" s="39">
        <f>Cumulative!F103-Cumulative!E103</f>
        <v>176.07935599999996</v>
      </c>
      <c r="G103" s="32">
        <f>Cumulative!G103-Cumulative!F103</f>
        <v>167.67222909999998</v>
      </c>
      <c r="H103" s="32"/>
      <c r="I103" s="32">
        <f>Cumulative!I103</f>
        <v>161.9</v>
      </c>
      <c r="J103" s="32">
        <f>Cumulative!J103-Cumulative!I103</f>
        <v>179.69000000000003</v>
      </c>
      <c r="K103" s="32">
        <f>Cumulative!K103-Cumulative!J103</f>
        <v>163.56670100000002</v>
      </c>
      <c r="L103" s="32">
        <f>Cumulative!L103-Cumulative!K103</f>
        <v>165.82186910000001</v>
      </c>
      <c r="M103" s="32"/>
      <c r="N103" s="32">
        <f>Cumulative!N103</f>
        <v>193.0383649</v>
      </c>
      <c r="O103" s="32">
        <f>Cumulative!O103-Cumulative!N103</f>
        <v>208.9022401</v>
      </c>
      <c r="P103" s="32">
        <f>Cumulative!P103-Cumulative!O103</f>
        <v>208.35939499999995</v>
      </c>
      <c r="Q103" s="32">
        <f>Cumulative!Q103-Cumulative!P103</f>
        <v>198.00000000000011</v>
      </c>
      <c r="R103" s="32"/>
      <c r="S103" s="32">
        <f>Cumulative!S103</f>
        <v>186.13024490000001</v>
      </c>
      <c r="T103" s="32">
        <f>Cumulative!T103-Cumulative!S103</f>
        <v>207.08765999999989</v>
      </c>
      <c r="U103" s="32">
        <v>170.06184110000015</v>
      </c>
      <c r="V103" s="32">
        <f>Cumulative!V103-Cumulative!U103</f>
        <v>214.43094129999611</v>
      </c>
      <c r="W103" s="32"/>
      <c r="X103" s="32">
        <f>Cumulative!X103</f>
        <v>164.80232139999998</v>
      </c>
      <c r="Y103" s="32">
        <f>Cumulative!Y103-Cumulative!X103</f>
        <v>174.62327520000002</v>
      </c>
      <c r="Z103" s="32">
        <f>Cumulative!Z103-Cumulative!Y103</f>
        <v>167.40979059999995</v>
      </c>
      <c r="AA103" s="32">
        <f>Cumulative!AA103-Cumulative!Z103</f>
        <v>175.27738960000005</v>
      </c>
      <c r="AB103" s="32"/>
      <c r="AC103" s="32">
        <f>Cumulative!AC103</f>
        <v>178.88143209999998</v>
      </c>
      <c r="AD103" s="32">
        <f>Cumulative!AD103-Cumulative!AC103</f>
        <v>189.31856790000001</v>
      </c>
      <c r="AE103" s="32">
        <f>Cumulative!AE103-Cumulative!AD103</f>
        <v>162.69582910000003</v>
      </c>
      <c r="AF103" s="32">
        <f>Cumulative!AF103-Cumulative!AE103</f>
        <v>248.49743779999994</v>
      </c>
      <c r="AG103" s="32"/>
      <c r="AH103" s="32">
        <f>Cumulative!AH103</f>
        <v>198.74491569999998</v>
      </c>
      <c r="AI103" s="32">
        <f>Cumulative!AI103-Cumulative!AH103</f>
        <v>215.622005</v>
      </c>
      <c r="AJ103" s="32">
        <f>Cumulative!AJ103-Cumulative!AI103</f>
        <v>202.51143010000004</v>
      </c>
      <c r="AK103" s="32">
        <f>Cumulative!AK103-Cumulative!AJ103</f>
        <v>207.60572800000011</v>
      </c>
      <c r="AL103" s="32"/>
      <c r="AM103" s="32">
        <f>Cumulative!AM103</f>
        <v>195.6123758</v>
      </c>
      <c r="AN103" s="32">
        <f>Cumulative!AN103-Cumulative!AM103</f>
        <v>203.2840109</v>
      </c>
      <c r="AO103" s="32">
        <f>Cumulative!AO103-Cumulative!AN103</f>
        <v>208.67020123999987</v>
      </c>
      <c r="AP103" s="155">
        <f>Cumulative!AP103-Cumulative!AO103</f>
        <v>233.98747700000013</v>
      </c>
      <c r="AQ103" s="32"/>
      <c r="AR103" s="32">
        <f>Cumulative!AR103</f>
        <v>248.83212456000001</v>
      </c>
      <c r="AS103" s="32">
        <f>Cumulative!AS103-Cumulative!AR103</f>
        <v>244.00269617999993</v>
      </c>
      <c r="AT103" s="32">
        <f>Cumulative!AT103-Cumulative!AS103</f>
        <v>264.66408070000011</v>
      </c>
      <c r="AU103" s="32">
        <f>Cumulative!AU103-Cumulative!AT103</f>
        <v>277.99980802999994</v>
      </c>
      <c r="AV103" s="32"/>
      <c r="AW103" s="32">
        <f>Cumulative!AW103</f>
        <v>289.79094161865919</v>
      </c>
      <c r="AX103" s="32">
        <f>Cumulative!AX103-Cumulative!AW103</f>
        <v>300.47771450999994</v>
      </c>
      <c r="AY103" s="32">
        <f>Cumulative!AY103-Cumulative!AX103</f>
        <v>300.03347730298879</v>
      </c>
      <c r="AZ103" s="32">
        <f>Cumulative!AZ103-Cumulative!AY103</f>
        <v>296.54158054752975</v>
      </c>
      <c r="BA103" s="32"/>
      <c r="BB103" s="32">
        <f>Cumulative!BB103</f>
        <v>247.62128764172161</v>
      </c>
      <c r="BC103" s="32">
        <f>Cumulative!BC103-Cumulative!BB103</f>
        <v>177.98770286531197</v>
      </c>
      <c r="BD103" s="32">
        <f>Cumulative!BD103-Cumulative!BC103</f>
        <v>200.36746738881595</v>
      </c>
      <c r="BE103" s="32">
        <f>Cumulative!BE103-Cumulative!BD103</f>
        <v>312.97566780812156</v>
      </c>
      <c r="BF103" s="32"/>
      <c r="BG103" s="32">
        <f>Cumulative!BG103</f>
        <v>229.99137989865918</v>
      </c>
      <c r="BH103" s="32">
        <f>Cumulative!BH103-Cumulative!BG103</f>
        <v>234.41096983999998</v>
      </c>
      <c r="BI103" s="32">
        <f>Cumulative!BI103-Cumulative!BH103</f>
        <v>314.95332316134079</v>
      </c>
      <c r="BJ103" s="32">
        <f>Cumulative!BJ103-Cumulative!BI103</f>
        <v>239.19318199570228</v>
      </c>
    </row>
    <row r="104" spans="2:62" x14ac:dyDescent="0.2">
      <c r="B104" s="38" t="s">
        <v>26</v>
      </c>
      <c r="C104" s="31" t="s">
        <v>26</v>
      </c>
      <c r="D104" s="39">
        <f>Cumulative!D104</f>
        <v>0</v>
      </c>
      <c r="E104" s="39">
        <f>Cumulative!E104-Cumulative!D104</f>
        <v>0</v>
      </c>
      <c r="F104" s="39">
        <f>Cumulative!F104-Cumulative!E104</f>
        <v>0</v>
      </c>
      <c r="G104" s="32">
        <f>Cumulative!G104-Cumulative!F104</f>
        <v>21.050999999999998</v>
      </c>
      <c r="H104" s="32"/>
      <c r="I104" s="32">
        <f>Cumulative!I104</f>
        <v>105.24</v>
      </c>
      <c r="J104" s="32">
        <f>Cumulative!J104-Cumulative!I104</f>
        <v>160.66699999999997</v>
      </c>
      <c r="K104" s="32">
        <f>Cumulative!K104-Cumulative!J104</f>
        <v>178.41199999999998</v>
      </c>
      <c r="L104" s="32">
        <f>Cumulative!L104-Cumulative!K104</f>
        <v>197.30600000000004</v>
      </c>
      <c r="M104" s="32"/>
      <c r="N104" s="32">
        <f>Cumulative!N104</f>
        <v>214.9</v>
      </c>
      <c r="O104" s="32">
        <f>Cumulative!O104-Cumulative!N104</f>
        <v>205.172</v>
      </c>
      <c r="P104" s="32">
        <f>Cumulative!P104-Cumulative!O104</f>
        <v>210.43600000000004</v>
      </c>
      <c r="Q104" s="32">
        <f>Cumulative!Q104-Cumulative!P104</f>
        <v>260.49299999999994</v>
      </c>
      <c r="R104" s="32"/>
      <c r="S104" s="32">
        <f>Cumulative!S104</f>
        <v>270.31700000000001</v>
      </c>
      <c r="T104" s="32">
        <f>Cumulative!T104-Cumulative!S104</f>
        <v>286.70799999999997</v>
      </c>
      <c r="U104" s="32">
        <f>Cumulative!U104-Cumulative!T104</f>
        <v>273.85800000000006</v>
      </c>
      <c r="V104" s="32">
        <f>Cumulative!V104-Cumulative!U104</f>
        <v>304.34899999999993</v>
      </c>
      <c r="W104" s="32"/>
      <c r="X104" s="32">
        <f>Cumulative!X104</f>
        <v>289.40300000000002</v>
      </c>
      <c r="Y104" s="32">
        <f>Cumulative!Y104-Cumulative!X104</f>
        <v>294.11900000000003</v>
      </c>
      <c r="Z104" s="32">
        <f>Cumulative!Z104-Cumulative!Y104</f>
        <v>242.495</v>
      </c>
      <c r="AA104" s="32">
        <f>Cumulative!AA104-Cumulative!Z104</f>
        <v>316.41599999999994</v>
      </c>
      <c r="AB104" s="32"/>
      <c r="AC104" s="32">
        <f>Cumulative!AC104</f>
        <v>225.703</v>
      </c>
      <c r="AD104" s="32">
        <f>Cumulative!AD104-Cumulative!AC104</f>
        <v>318.00300000000004</v>
      </c>
      <c r="AE104" s="32">
        <f>Cumulative!AE104-Cumulative!AD104</f>
        <v>326.82799999999997</v>
      </c>
      <c r="AF104" s="32">
        <f>Cumulative!AF104-Cumulative!AE104</f>
        <v>296.53200000000004</v>
      </c>
      <c r="AG104" s="32"/>
      <c r="AH104" s="32">
        <f>Cumulative!AH104</f>
        <v>311.637</v>
      </c>
      <c r="AI104" s="32">
        <f>Cumulative!AI104-Cumulative!AH104</f>
        <v>307.62499999999994</v>
      </c>
      <c r="AJ104" s="32">
        <f>Cumulative!AJ104-Cumulative!AI104</f>
        <v>288.10500000000002</v>
      </c>
      <c r="AK104" s="32">
        <f>Cumulative!AK104-Cumulative!AJ104</f>
        <v>306.21199999999999</v>
      </c>
      <c r="AL104" s="32"/>
      <c r="AM104" s="32">
        <f>Cumulative!AM104</f>
        <v>258.05700000000002</v>
      </c>
      <c r="AN104" s="32">
        <f>Cumulative!AN104-Cumulative!AM104</f>
        <v>224.35599999999999</v>
      </c>
      <c r="AO104" s="32">
        <f>Cumulative!AO104-Cumulative!AN104</f>
        <v>300.30799999999999</v>
      </c>
      <c r="AP104" s="155">
        <f>Cumulative!AP104-Cumulative!AO104</f>
        <v>301.77</v>
      </c>
      <c r="AQ104" s="32"/>
      <c r="AR104" s="32">
        <f>Cumulative!AR104</f>
        <v>255.53</v>
      </c>
      <c r="AS104" s="32">
        <f>Cumulative!AS104-Cumulative!AR104</f>
        <v>282.54899999999998</v>
      </c>
      <c r="AT104" s="32">
        <f>Cumulative!AT104-Cumulative!AS104</f>
        <v>309.98</v>
      </c>
      <c r="AU104" s="32">
        <f>Cumulative!AU104-Cumulative!AT104</f>
        <v>334.35799999999995</v>
      </c>
      <c r="AV104" s="32"/>
      <c r="AW104" s="32">
        <f>Cumulative!AW104</f>
        <v>312.92</v>
      </c>
      <c r="AX104" s="32">
        <f>Cumulative!AX104-Cumulative!AW104</f>
        <v>308.27600000000001</v>
      </c>
      <c r="AY104" s="32">
        <f>Cumulative!AY104-Cumulative!AX104</f>
        <v>314.399</v>
      </c>
      <c r="AZ104" s="32">
        <f>Cumulative!AZ104-Cumulative!AY104</f>
        <v>319.47499999999991</v>
      </c>
      <c r="BA104" s="32"/>
      <c r="BB104" s="32">
        <f>Cumulative!BB104</f>
        <v>294.24299999999999</v>
      </c>
      <c r="BC104" s="32">
        <f>Cumulative!BC104-Cumulative!BB104</f>
        <v>272.02799999999996</v>
      </c>
      <c r="BD104" s="32">
        <f>Cumulative!BD104-Cumulative!BC104</f>
        <v>313.87400000000002</v>
      </c>
      <c r="BE104" s="32">
        <f>Cumulative!BE104-Cumulative!BD104</f>
        <v>290.23500000000013</v>
      </c>
      <c r="BF104" s="32"/>
      <c r="BG104" s="32">
        <f>Cumulative!BG104</f>
        <v>306.96899999999999</v>
      </c>
      <c r="BH104" s="32">
        <f>Cumulative!BH104-Cumulative!BG104</f>
        <v>297.40600000000001</v>
      </c>
      <c r="BI104" s="32">
        <f>Cumulative!BI104-Cumulative!BH104</f>
        <v>275.74199999999996</v>
      </c>
      <c r="BJ104" s="32">
        <f>Cumulative!BJ104-Cumulative!BI104</f>
        <v>284.06200000000013</v>
      </c>
    </row>
    <row r="105" spans="2:62" s="8" customFormat="1" x14ac:dyDescent="0.2">
      <c r="B105" s="220" t="s">
        <v>149</v>
      </c>
      <c r="C105" s="221" t="s">
        <v>91</v>
      </c>
      <c r="D105" s="40">
        <f>Cumulative!D105</f>
        <v>0</v>
      </c>
      <c r="E105" s="40">
        <f>Cumulative!E105-Cumulative!D105</f>
        <v>0</v>
      </c>
      <c r="F105" s="40">
        <f>Cumulative!F105-Cumulative!E105</f>
        <v>0</v>
      </c>
      <c r="G105" s="30">
        <f>Cumulative!G105-Cumulative!F105</f>
        <v>21.050999999999998</v>
      </c>
      <c r="H105" s="30"/>
      <c r="I105" s="30">
        <f>Cumulative!I105</f>
        <v>108.32</v>
      </c>
      <c r="J105" s="30">
        <f>Cumulative!J105-Cumulative!I105</f>
        <v>160.40799999999996</v>
      </c>
      <c r="K105" s="30">
        <f>Cumulative!K105-Cumulative!J105</f>
        <v>167.2912</v>
      </c>
      <c r="L105" s="30">
        <f>Cumulative!L105-Cumulative!K105</f>
        <v>193.89400000000001</v>
      </c>
      <c r="M105" s="30"/>
      <c r="N105" s="30">
        <f>Cumulative!N105</f>
        <v>190.85409999999999</v>
      </c>
      <c r="O105" s="30">
        <f>Cumulative!O105-Cumulative!N105</f>
        <v>192.71529000000001</v>
      </c>
      <c r="P105" s="30">
        <f>Cumulative!P105-Cumulative!O105</f>
        <v>176.51271999999994</v>
      </c>
      <c r="Q105" s="30">
        <f>Cumulative!Q105-Cumulative!P105</f>
        <v>157.52089000000001</v>
      </c>
      <c r="R105" s="30"/>
      <c r="S105" s="30">
        <f>Cumulative!S105</f>
        <v>205.548</v>
      </c>
      <c r="T105" s="30">
        <f>Cumulative!T105-Cumulative!S105</f>
        <v>167.02100000000002</v>
      </c>
      <c r="U105" s="30">
        <f>Cumulative!U105-Cumulative!T105</f>
        <v>199.29239000000001</v>
      </c>
      <c r="V105" s="30">
        <f>Cumulative!V105-Cumulative!U105</f>
        <v>203.01390099999992</v>
      </c>
      <c r="W105" s="30"/>
      <c r="X105" s="30">
        <f>Cumulative!X105</f>
        <v>219.55500000000001</v>
      </c>
      <c r="Y105" s="30">
        <f>Cumulative!Y105-Cumulative!X105</f>
        <v>185.06295</v>
      </c>
      <c r="Z105" s="30">
        <f>Cumulative!Z105-Cumulative!Y105</f>
        <v>187.89619999999996</v>
      </c>
      <c r="AA105" s="30">
        <f>Cumulative!AA105-Cumulative!Z105</f>
        <v>210.70360000000005</v>
      </c>
      <c r="AB105" s="30"/>
      <c r="AC105" s="30">
        <f>Cumulative!AC105</f>
        <v>220.49465000000001</v>
      </c>
      <c r="AD105" s="30">
        <f>Cumulative!AD105-Cumulative!AC105</f>
        <v>228.29299999999998</v>
      </c>
      <c r="AE105" s="30">
        <f>Cumulative!AE105-Cumulative!AD105</f>
        <v>220.34135000000003</v>
      </c>
      <c r="AF105" s="30">
        <f>Cumulative!AF105-Cumulative!AE105</f>
        <v>229.01859999999999</v>
      </c>
      <c r="AG105" s="30"/>
      <c r="AH105" s="30">
        <f>Cumulative!AH105</f>
        <v>252.678</v>
      </c>
      <c r="AI105" s="30">
        <f>Cumulative!AI105-Cumulative!AH105</f>
        <v>212.32560000000001</v>
      </c>
      <c r="AJ105" s="30">
        <f>Cumulative!AJ105-Cumulative!AI105</f>
        <v>228.65599999999995</v>
      </c>
      <c r="AK105" s="30">
        <f>Cumulative!AK105-Cumulative!AJ105</f>
        <v>256.34340000000009</v>
      </c>
      <c r="AL105" s="30"/>
      <c r="AM105" s="30">
        <f>Cumulative!AM105</f>
        <v>223.291</v>
      </c>
      <c r="AN105" s="30">
        <f>Cumulative!AN105-Cumulative!AM105</f>
        <v>169.25100000000003</v>
      </c>
      <c r="AO105" s="30">
        <f>Cumulative!AO105-Cumulative!AN105</f>
        <v>210.67600000000004</v>
      </c>
      <c r="AP105" s="190">
        <f>Cumulative!AP105-Cumulative!AO105</f>
        <v>189.06974999999989</v>
      </c>
      <c r="AQ105" s="30"/>
      <c r="AR105" s="30">
        <f>Cumulative!AR105</f>
        <v>208.99199999999999</v>
      </c>
      <c r="AS105" s="30">
        <f>Cumulative!AS105-Cumulative!AR105</f>
        <v>223.78799999999998</v>
      </c>
      <c r="AT105" s="30">
        <f>Cumulative!AT105-Cumulative!AS105</f>
        <v>251.43984999999998</v>
      </c>
      <c r="AU105" s="30">
        <f>Cumulative!AU105-Cumulative!AT105</f>
        <v>215.49845000000028</v>
      </c>
      <c r="AV105" s="30"/>
      <c r="AW105" s="30">
        <f>Cumulative!AW105</f>
        <v>238.1583</v>
      </c>
      <c r="AX105" s="30">
        <f>Cumulative!AX105-Cumulative!AW105</f>
        <v>239.57220000000001</v>
      </c>
      <c r="AY105" s="30">
        <f>Cumulative!AY105-Cumulative!AX105</f>
        <v>226.26425000000006</v>
      </c>
      <c r="AZ105" s="30">
        <f>Cumulative!AZ105-Cumulative!AY105</f>
        <v>246.12934999999993</v>
      </c>
      <c r="BA105" s="30"/>
      <c r="BB105" s="30">
        <f>Cumulative!BB105</f>
        <v>226.1146</v>
      </c>
      <c r="BC105" s="30">
        <f>Cumulative!BC105-Cumulative!BB105</f>
        <v>240.54130000000004</v>
      </c>
      <c r="BD105" s="30">
        <f>Cumulative!BD105-Cumulative!BC105</f>
        <v>244.09165000000002</v>
      </c>
      <c r="BE105" s="30">
        <f>Cumulative!BE105-Cumulative!BD105</f>
        <v>220.08029999999997</v>
      </c>
      <c r="BF105" s="30"/>
      <c r="BG105" s="30">
        <f>Cumulative!BG105</f>
        <v>250.38244999999998</v>
      </c>
      <c r="BH105" s="30">
        <f>Cumulative!BH105-Cumulative!BG105</f>
        <v>272.03815000000009</v>
      </c>
      <c r="BI105" s="30">
        <f>Cumulative!BI105-Cumulative!BH105</f>
        <v>268.5062499999998</v>
      </c>
      <c r="BJ105" s="30">
        <f>Cumulative!BJ105-Cumulative!BI105</f>
        <v>246.19695000000024</v>
      </c>
    </row>
    <row r="106" spans="2:62" ht="15" thickBot="1" x14ac:dyDescent="0.25">
      <c r="B106" s="66" t="s">
        <v>200</v>
      </c>
      <c r="C106" s="67" t="s">
        <v>92</v>
      </c>
      <c r="D106" s="68">
        <f>D95-D96+D97-D98+D99-D100+D101-D102+D103+D104-D105</f>
        <v>1576.0353755999997</v>
      </c>
      <c r="E106" s="68">
        <f t="shared" ref="E106:K106" si="8">E95-E96+E97-E98+E99-E100+E101-E102+E103+E104-E105</f>
        <v>1539.2305299000002</v>
      </c>
      <c r="F106" s="68">
        <f t="shared" si="8"/>
        <v>1317.1639459999999</v>
      </c>
      <c r="G106" s="222">
        <f t="shared" si="8"/>
        <v>1454.3782570999997</v>
      </c>
      <c r="H106" s="222"/>
      <c r="I106" s="222">
        <f t="shared" si="8"/>
        <v>1555.8200000000002</v>
      </c>
      <c r="J106" s="222">
        <f t="shared" si="8"/>
        <v>1531.0079250000001</v>
      </c>
      <c r="K106" s="222">
        <f t="shared" si="8"/>
        <v>1498.8206534999995</v>
      </c>
      <c r="L106" s="222">
        <f>L95-L96+L97-L98+L99-L100+L101-L102+L103+L104-L105</f>
        <v>1560.0077035999998</v>
      </c>
      <c r="M106" s="222"/>
      <c r="N106" s="222">
        <f>N95-N96+N97-N98+N99-N100+N101-N102+N103+N104-N105</f>
        <v>1646.8123823999999</v>
      </c>
      <c r="O106" s="222">
        <f>O95-O96+O97-O98+O99-O100+O101-O102+O103+O104-O105</f>
        <v>1635.4340695999997</v>
      </c>
      <c r="P106" s="222">
        <f>P95-P96+P97-P98+P99-P100+P101-P102+P103+P104-P105</f>
        <v>1557.3794380000002</v>
      </c>
      <c r="Q106" s="222">
        <f>Q95-Q96+Q97-Q98+Q99-Q100+Q101-Q102+Q103+Q104-Q105</f>
        <v>1427.7721100000001</v>
      </c>
      <c r="R106" s="222"/>
      <c r="S106" s="222">
        <f>S95-S96+S97-S98+S99-S100+S101-S102+S103+S104-S105</f>
        <v>1611.6301618999998</v>
      </c>
      <c r="T106" s="222">
        <f>T95-T96+T97-T98+T99-T100+T101-T102+T103+T104-T105</f>
        <v>1489.4996210000002</v>
      </c>
      <c r="U106" s="222">
        <f>U95-U96+U97-U98+U99-U100+U101-U102+U103+U104-U105</f>
        <v>1366.7166320999995</v>
      </c>
      <c r="V106" s="222">
        <f>V95-V96+V97-V98+V99-V100+V101-V102+V103+V104-V105</f>
        <v>1561.8146682999959</v>
      </c>
      <c r="W106" s="222"/>
      <c r="X106" s="222">
        <f>X95-X96+X97-X98+X99-X100+X101-X102+X103+X104-X105</f>
        <v>1504.9432033999997</v>
      </c>
      <c r="Y106" s="222">
        <f>Y95-Y96+Y97-Y98+Y99-Y100+Y101-Y102+Y103+Y104-Y105</f>
        <v>1532.2300032000003</v>
      </c>
      <c r="Z106" s="222">
        <f>Z95-Z96+Z97-Z98+Z99-Z100+Z101-Z102+Z103+Z104-Z105</f>
        <v>1658.8276875999993</v>
      </c>
      <c r="AA106" s="222">
        <f>AA95-AA96+AA97-AA98+AA99-AA100+AA101-AA102+AA103+AA104-AA105</f>
        <v>1792.9730546000012</v>
      </c>
      <c r="AB106" s="222"/>
      <c r="AC106" s="222">
        <f>AC95-AC96+AC97-AC98+AC99-AC100+AC101-AC102+AC103+AC104-AC105</f>
        <v>1772.9765250999999</v>
      </c>
      <c r="AD106" s="222">
        <f>AD95-AD96+AD97-AD98+AD99-AD100+AD101-AD102+AD103+AD104-AD105</f>
        <v>1826.2242049000004</v>
      </c>
      <c r="AE106" s="222">
        <f>AE95-AE96+AE97-AE98+AE99-AE100+AE101-AE102+AE103+AE104-AE105</f>
        <v>1843.6711240999998</v>
      </c>
      <c r="AF106" s="222">
        <f>AF95-AF96+AF97-AF98+AF99-AF100+AF101-AF102+AF103+AF104-AF105</f>
        <v>1889.295569800001</v>
      </c>
      <c r="AG106" s="222"/>
      <c r="AH106" s="222">
        <f>AH95-AH96+AH97-AH98+AH99-AH100+AH101-AH102+AH103+AH104-AH105</f>
        <v>1899.5443407000002</v>
      </c>
      <c r="AI106" s="222">
        <f>AI95-AI96+AI97-AI98+AI99-AI100+AI101-AI102+AI103+AI104-AI105</f>
        <v>1849.0592039999992</v>
      </c>
      <c r="AJ106" s="222">
        <f>AJ95-AJ96+AJ97-AJ98+AJ99-AJ100+AJ101-AJ102+AJ103+AJ104-AJ105</f>
        <v>1879.0287006000003</v>
      </c>
      <c r="AK106" s="222">
        <f>AK95-AK96+AK97-AK98+AK99-AK100+AK101-AK102+AK103+AK104-AK105</f>
        <v>1886.7659774999993</v>
      </c>
      <c r="AL106" s="222"/>
      <c r="AM106" s="222">
        <f>AM95-AM96+AM97-AM98+AM99-AM100+AM101-AM102+AM103+AM104-AM105</f>
        <v>1936.2156838000003</v>
      </c>
      <c r="AN106" s="222">
        <f>AN95-AN96+AN97-AN98+AN99-AN100+AN101-AN102+AN103+AN104-AN105</f>
        <v>1866.8292119000012</v>
      </c>
      <c r="AO106" s="222">
        <f>AO95-AO96+AO97-AO98+AO99-AO100+AO101-AO102+AO103+AO104-AO105</f>
        <v>1997.3254296999994</v>
      </c>
      <c r="AP106" s="223">
        <f>AP95-AP96+AP97-AP98+AP99-AP100+AP101-AP102+AP103+AP104-AP105</f>
        <v>1657.8019370000004</v>
      </c>
      <c r="AQ106" s="222"/>
      <c r="AR106" s="222">
        <f>AR95-AR96+AR97-AR98+AR99-AR100+AR101-AR102+AR103+AR104-AR105</f>
        <v>1948.2812735599998</v>
      </c>
      <c r="AS106" s="222">
        <f>AS95-AS96+AS97-AS98+AS99-AS100+AS101-AS102+AS103+AS104-AS105</f>
        <v>1973.0055921799999</v>
      </c>
      <c r="AT106" s="222">
        <f>AT95-AT96+AT97-AT98+AT99-AT100+AT101-AT102+AT103+AT104-AT105</f>
        <v>2035.7622147</v>
      </c>
      <c r="AU106" s="222">
        <f>AU95-AU96+AU97-AU98+AU99-AU100+AU101-AU102+AU103+AU104-AU105</f>
        <v>2019.0330335300002</v>
      </c>
      <c r="AV106" s="222"/>
      <c r="AW106" s="222">
        <f>AW95-AW96+AW97-AW98+AW99-AW100+AW101-AW102+AW103+AW104-AW105</f>
        <v>2035.3179186186594</v>
      </c>
      <c r="AX106" s="222">
        <f>AX95-AX96+AX97-AX98+AX99-AX100+AX101-AX102+AX103+AX104-AX105</f>
        <v>2121.2575985099993</v>
      </c>
      <c r="AY106" s="222">
        <f>AY95-AY96+AY97-AY98+AY99-AY100+AY101-AY102+AY103+AY104-AY105</f>
        <v>2158.5651003029884</v>
      </c>
      <c r="AZ106" s="222">
        <f>AZ95-AZ96+AZ97-AZ98+AZ99-AZ100+AZ101-AZ102+AZ103+AZ104-AZ105</f>
        <v>2169.8924605475286</v>
      </c>
      <c r="BA106" s="222"/>
      <c r="BB106" s="222">
        <f>BB95-BB96+BB97-BB98+BB99-BB100+BB101-BB102+BB103+BB104-BB105</f>
        <v>2173.1232756417221</v>
      </c>
      <c r="BC106" s="222">
        <f>BC95-BC96+BC97-BC98+BC99-BC100+BC101-BC102+BC103+BC104-BC105</f>
        <v>1880.0642908653115</v>
      </c>
      <c r="BD106" s="222">
        <f>BD95-BD96+BD97-BD98+BD99-BD100+BD101-BD102+BD103+BD104-BD105</f>
        <v>2144.8919183888152</v>
      </c>
      <c r="BE106" s="222">
        <f>BE95-BE96+BE97-BE98+BE99-BE100+BE101-BE102+BE103+BE104-BE105</f>
        <v>2143.5946128081232</v>
      </c>
      <c r="BF106" s="222"/>
      <c r="BG106" s="222">
        <f>BG95-BG96+BG97-BG98+BG99-BG100+BG101-BG102+BG103+BG104-BG105</f>
        <v>2185.6533958986597</v>
      </c>
      <c r="BH106" s="222">
        <f>BH95-BH96+BH97-BH98+BH99-BH100+BH101-BH102+BH103+BH104-BH105</f>
        <v>2114.62781051</v>
      </c>
      <c r="BI106" s="222">
        <f>BI95-BI96+BI97-BI98+BI99-BI100+BI101-BI102+BI103+BI104-BI105</f>
        <v>1970.3363871613406</v>
      </c>
      <c r="BJ106" s="222">
        <f>BJ95-BJ96+BJ97-BJ98+BJ99-BJ100+BJ101-BJ102+BJ103+BJ104-BJ105</f>
        <v>2109.2378939957007</v>
      </c>
    </row>
    <row r="107" spans="2:62" ht="15" thickBot="1" x14ac:dyDescent="0.25">
      <c r="B107" s="167" t="s">
        <v>269</v>
      </c>
      <c r="C107" s="10"/>
      <c r="D107" s="10"/>
      <c r="E107" s="10"/>
      <c r="F107" s="10"/>
      <c r="G107" s="14"/>
      <c r="H107" s="10"/>
      <c r="I107" s="10"/>
      <c r="J107" s="10"/>
      <c r="K107" s="14"/>
      <c r="L107" s="14"/>
      <c r="M107" s="14"/>
      <c r="N107" s="111"/>
      <c r="O107" s="10"/>
      <c r="P107" s="10"/>
      <c r="Q107" s="10"/>
      <c r="R107" s="14"/>
      <c r="S107" s="111"/>
      <c r="T107" s="111"/>
      <c r="X107" s="111"/>
      <c r="Y107" s="111"/>
      <c r="Z107" s="111"/>
      <c r="AA107" s="111"/>
      <c r="AC107" s="111"/>
      <c r="AH107" s="111"/>
      <c r="AJ107" s="111"/>
      <c r="AK107" s="111"/>
      <c r="AM107" s="10"/>
      <c r="AN107" s="10"/>
    </row>
    <row r="108" spans="2:62" ht="15.75" thickBot="1" x14ac:dyDescent="0.25">
      <c r="B108" s="62" t="s">
        <v>118</v>
      </c>
      <c r="C108" s="63" t="s">
        <v>120</v>
      </c>
      <c r="D108" s="104" t="s">
        <v>138</v>
      </c>
      <c r="E108" s="104" t="s">
        <v>139</v>
      </c>
      <c r="F108" s="104" t="s">
        <v>140</v>
      </c>
      <c r="G108" s="104" t="s">
        <v>141</v>
      </c>
      <c r="H108" s="104"/>
      <c r="I108" s="104" t="s">
        <v>142</v>
      </c>
      <c r="J108" s="104" t="s">
        <v>143</v>
      </c>
      <c r="K108" s="104" t="s">
        <v>144</v>
      </c>
      <c r="L108" s="104" t="s">
        <v>145</v>
      </c>
      <c r="M108" s="104"/>
      <c r="N108" s="104" t="s">
        <v>170</v>
      </c>
      <c r="O108" s="104" t="s">
        <v>175</v>
      </c>
      <c r="P108" s="104" t="s">
        <v>178</v>
      </c>
      <c r="Q108" s="104" t="s">
        <v>184</v>
      </c>
      <c r="R108" s="104"/>
      <c r="S108" s="104" t="str">
        <f>S94</f>
        <v>1Q 2015</v>
      </c>
      <c r="T108" s="104" t="str">
        <f>T94</f>
        <v>2Q 2015</v>
      </c>
      <c r="U108" s="104" t="str">
        <f>U94</f>
        <v>3Q 2015</v>
      </c>
      <c r="V108" s="104" t="str">
        <f>V94</f>
        <v>4Q 2015</v>
      </c>
      <c r="W108" s="104"/>
      <c r="X108" s="104" t="str">
        <f>X94</f>
        <v>1Q 2016</v>
      </c>
      <c r="Y108" s="104" t="str">
        <f>Y94</f>
        <v>2Q 2016</v>
      </c>
      <c r="Z108" s="104" t="str">
        <f>Z94</f>
        <v>3Q 2016</v>
      </c>
      <c r="AA108" s="104" t="str">
        <f>AA94</f>
        <v>4Q 2016</v>
      </c>
      <c r="AB108" s="104"/>
      <c r="AC108" s="104" t="str">
        <f>AC94</f>
        <v>1Q 2017</v>
      </c>
      <c r="AD108" s="104" t="str">
        <f>AD94</f>
        <v>2Q 2017</v>
      </c>
      <c r="AE108" s="104" t="str">
        <f>AE94</f>
        <v>3Q 2017</v>
      </c>
      <c r="AF108" s="104" t="str">
        <f>AF94</f>
        <v>4Q 2017</v>
      </c>
      <c r="AG108" s="104"/>
      <c r="AH108" s="104" t="str">
        <f>AH$1</f>
        <v>1Q 2018</v>
      </c>
      <c r="AI108" s="104" t="str">
        <f>AI94</f>
        <v>2Q 2018</v>
      </c>
      <c r="AJ108" s="104" t="str">
        <f>AJ$1</f>
        <v>3Q 2018</v>
      </c>
      <c r="AK108" s="104" t="str">
        <f>AK$1</f>
        <v>4Q 2018</v>
      </c>
      <c r="AL108" s="104"/>
      <c r="AM108" s="104" t="s">
        <v>296</v>
      </c>
      <c r="AN108" s="104" t="s">
        <v>299</v>
      </c>
      <c r="AO108" s="104" t="str">
        <f>AO1</f>
        <v>3Q 2019</v>
      </c>
      <c r="AP108" s="189" t="str">
        <f>AP1</f>
        <v>4Q 2019</v>
      </c>
      <c r="AQ108" s="104"/>
      <c r="AR108" s="104" t="str">
        <f>AR1</f>
        <v>1Q 2020</v>
      </c>
      <c r="AS108" s="104" t="str">
        <f>AS1</f>
        <v>2Q 2020</v>
      </c>
      <c r="AT108" s="104" t="str">
        <f>AT1</f>
        <v>3Q 2020</v>
      </c>
      <c r="AU108" s="104" t="str">
        <f>AU1</f>
        <v>4Q 2020</v>
      </c>
      <c r="AV108" s="104"/>
      <c r="AW108" s="104" t="str">
        <f>AW1</f>
        <v>1Q 2021</v>
      </c>
      <c r="AX108" s="104" t="str">
        <f>AX1</f>
        <v>2Q 2021</v>
      </c>
      <c r="AY108" s="104" t="str">
        <f>AY1</f>
        <v>3Q 2021</v>
      </c>
      <c r="AZ108" s="104" t="str">
        <f>AZ1</f>
        <v>4Q 2021</v>
      </c>
      <c r="BA108" s="104"/>
      <c r="BB108" s="104" t="str">
        <f>BB1</f>
        <v>1Q 2022</v>
      </c>
      <c r="BC108" s="104" t="str">
        <f>BC1</f>
        <v>2Q 2022</v>
      </c>
      <c r="BD108" s="104" t="str">
        <f>BD1</f>
        <v>3Q 2022</v>
      </c>
      <c r="BE108" s="104" t="str">
        <f>BE1</f>
        <v>4Q 2022</v>
      </c>
      <c r="BF108" s="104"/>
      <c r="BG108" s="104" t="str">
        <f>BG1</f>
        <v>1Q 2023</v>
      </c>
      <c r="BH108" s="104" t="str">
        <f>BH1</f>
        <v>2Q 2023</v>
      </c>
      <c r="BI108" s="104" t="str">
        <f>BI1</f>
        <v>3Q 2023</v>
      </c>
      <c r="BJ108" s="104" t="str">
        <f>BJ1</f>
        <v>4Q 2023</v>
      </c>
    </row>
    <row r="109" spans="2:62" x14ac:dyDescent="0.2">
      <c r="B109" s="38" t="s">
        <v>25</v>
      </c>
      <c r="C109" s="31" t="s">
        <v>101</v>
      </c>
      <c r="D109" s="39"/>
      <c r="E109" s="39"/>
      <c r="F109" s="39"/>
      <c r="G109" s="32">
        <f>Cumulative!G109-Cumulative!F109</f>
        <v>45.7</v>
      </c>
      <c r="H109" s="32"/>
      <c r="I109" s="32">
        <f>Cumulative!I109</f>
        <v>27.2</v>
      </c>
      <c r="J109" s="32">
        <f>Cumulative!J109-Cumulative!I109</f>
        <v>37.099999999999994</v>
      </c>
      <c r="K109" s="32">
        <f>Cumulative!K109-Cumulative!J109</f>
        <v>48.100000000000009</v>
      </c>
      <c r="L109" s="32">
        <f>Cumulative!L109-Cumulative!K109</f>
        <v>48.5</v>
      </c>
      <c r="M109" s="32"/>
      <c r="N109" s="35">
        <f>Cumulative!N109</f>
        <v>13.72587</v>
      </c>
      <c r="O109" s="32">
        <f>Cumulative!O109-Cumulative!N109</f>
        <v>31.80474000000001</v>
      </c>
      <c r="P109" s="32">
        <f>Cumulative!P109-Cumulative!O109</f>
        <v>17.890499999999989</v>
      </c>
      <c r="Q109" s="32">
        <f>Cumulative!Q109-Cumulative!P109</f>
        <v>48.678889999999996</v>
      </c>
      <c r="R109" s="32"/>
      <c r="S109" s="35">
        <f>Cumulative!S109</f>
        <v>9.3352800000000009</v>
      </c>
      <c r="T109" s="35">
        <f>Cumulative!T109-Cumulative!S109</f>
        <v>8.29176</v>
      </c>
      <c r="U109" s="35">
        <v>9.9112899999999975</v>
      </c>
      <c r="V109" s="35">
        <f>Cumulative!V109-Cumulative!U109</f>
        <v>4.5734999999999957</v>
      </c>
      <c r="W109" s="35"/>
      <c r="X109" s="35">
        <f>Cumulative!X109</f>
        <v>0</v>
      </c>
      <c r="Y109" s="35">
        <f>Cumulative!Y109-Cumulative!X109</f>
        <v>25.503999999999998</v>
      </c>
      <c r="Z109" s="35">
        <f>Cumulative!Z109-Cumulative!Y109</f>
        <v>124.22579000000005</v>
      </c>
      <c r="AA109" s="35">
        <f>Cumulative!AA109-Cumulative!Z109</f>
        <v>119.46888999999993</v>
      </c>
      <c r="AB109" s="35"/>
      <c r="AC109" s="35">
        <f>Cumulative!AC109</f>
        <v>162.40422000000001</v>
      </c>
      <c r="AD109" s="35">
        <f>Cumulative!AD109-Cumulative!AC109</f>
        <v>118.49701700000003</v>
      </c>
      <c r="AE109" s="35">
        <f>Cumulative!AE109-Cumulative!AD109</f>
        <v>144.24849999999992</v>
      </c>
      <c r="AF109" s="35">
        <f>Cumulative!AF109-Cumulative!AE109</f>
        <v>130.58600299999989</v>
      </c>
      <c r="AG109" s="35"/>
      <c r="AH109" s="35">
        <f>Cumulative!AH109</f>
        <v>113.95442000000001</v>
      </c>
      <c r="AI109" s="35">
        <f>Cumulative!AI109-Cumulative!AH109</f>
        <v>105.05</v>
      </c>
      <c r="AJ109" s="35">
        <f>Cumulative!AJ109-Cumulative!AI109</f>
        <v>126.09200000000001</v>
      </c>
      <c r="AK109" s="35">
        <f>Cumulative!AK109-Cumulative!AJ109</f>
        <v>102.86875000000003</v>
      </c>
      <c r="AL109" s="35"/>
      <c r="AM109" s="35">
        <f>Cumulative!AM109</f>
        <v>86.899999999999977</v>
      </c>
      <c r="AN109" s="35">
        <f>Cumulative!AN109-Cumulative!AM109</f>
        <v>95.200000000000045</v>
      </c>
      <c r="AO109" s="35">
        <f>Cumulative!AO109-Cumulative!AN109</f>
        <v>100.10789699999998</v>
      </c>
      <c r="AP109" s="177">
        <f>Cumulative!AP109-Cumulative!AO109</f>
        <v>21.947583999999949</v>
      </c>
      <c r="AQ109" s="35"/>
      <c r="AR109" s="35">
        <f>Cumulative!AR109</f>
        <v>41.258748000000004</v>
      </c>
      <c r="AS109" s="35">
        <f>Cumulative!AS109-Cumulative!AR109</f>
        <v>13.750390000000003</v>
      </c>
      <c r="AT109" s="35">
        <f>Cumulative!AT109-Cumulative!AS109</f>
        <v>33.504846999999984</v>
      </c>
      <c r="AU109" s="35">
        <f>Cumulative!AU109-Cumulative!AT109</f>
        <v>27.501542000000015</v>
      </c>
      <c r="AV109" s="35"/>
      <c r="AW109" s="35">
        <f>Cumulative!AW109</f>
        <v>13.751076000000001</v>
      </c>
      <c r="AX109" s="35">
        <f>Cumulative!AX109-Cumulative!AW109</f>
        <v>21.553755999999996</v>
      </c>
      <c r="AY109" s="35">
        <f>Cumulative!AY109-Cumulative!AX109</f>
        <v>19.387499999999996</v>
      </c>
      <c r="AZ109" s="35">
        <f>Cumulative!AZ109-Cumulative!AY109</f>
        <v>1.0074230000000028</v>
      </c>
      <c r="BA109" s="35"/>
      <c r="BB109" s="35">
        <f>Cumulative!BB109</f>
        <v>0</v>
      </c>
      <c r="BC109" s="35">
        <f>Cumulative!BC109-Cumulative!BB109</f>
        <v>0</v>
      </c>
      <c r="BD109" s="35">
        <f>Cumulative!BD109-Cumulative!BC109</f>
        <v>0</v>
      </c>
      <c r="BE109" s="35">
        <f>Cumulative!BE109-Cumulative!BD109</f>
        <v>12.570219000000002</v>
      </c>
      <c r="BF109" s="35"/>
      <c r="BG109" s="35">
        <f>Cumulative!BG109</f>
        <v>0</v>
      </c>
      <c r="BH109" s="35">
        <f>Cumulative!BH109-Cumulative!BG109</f>
        <v>0</v>
      </c>
      <c r="BI109" s="35">
        <f>Cumulative!BI109-Cumulative!BH109</f>
        <v>0</v>
      </c>
      <c r="BJ109" s="35">
        <f>Cumulative!BJ109-Cumulative!BI109</f>
        <v>0</v>
      </c>
    </row>
    <row r="110" spans="2:62" x14ac:dyDescent="0.2">
      <c r="B110" s="38" t="s">
        <v>102</v>
      </c>
      <c r="C110" s="31" t="s">
        <v>103</v>
      </c>
      <c r="D110" s="39"/>
      <c r="E110" s="39"/>
      <c r="F110" s="39"/>
      <c r="G110" s="32">
        <f>SUM(G111:G113)</f>
        <v>604.79999999999984</v>
      </c>
      <c r="H110" s="32"/>
      <c r="I110" s="32">
        <f>SUM(I111:I113)</f>
        <v>565.70000000000005</v>
      </c>
      <c r="J110" s="32">
        <f>SUM(J111:J113)</f>
        <v>557</v>
      </c>
      <c r="K110" s="32">
        <f>SUM(K111:K113)</f>
        <v>703.5</v>
      </c>
      <c r="L110" s="32">
        <f>SUM(L111:L113)</f>
        <v>608.00000000000011</v>
      </c>
      <c r="M110" s="32"/>
      <c r="N110" s="32">
        <f>SUM(N111:N113)</f>
        <v>618.18164000000002</v>
      </c>
      <c r="O110" s="32">
        <f>SUM(O111:O113)</f>
        <v>685.92379600000004</v>
      </c>
      <c r="P110" s="32">
        <f>SUM(P111:P113)</f>
        <v>678.77371359999995</v>
      </c>
      <c r="Q110" s="32">
        <f>SUM(Q111:Q113)</f>
        <v>528.62085039999988</v>
      </c>
      <c r="R110" s="32"/>
      <c r="S110" s="32">
        <f>SUM(S111:S113)</f>
        <v>578.47267499999998</v>
      </c>
      <c r="T110" s="32">
        <f>SUM(T111:T113)</f>
        <v>652.0592059999999</v>
      </c>
      <c r="U110" s="32">
        <f>SUM(U111:U113)</f>
        <v>609.28257000000031</v>
      </c>
      <c r="V110" s="32">
        <f>SUM(V111:V113)</f>
        <v>706.7383699999998</v>
      </c>
      <c r="W110" s="32"/>
      <c r="X110" s="32">
        <f>SUM(X111:X113)</f>
        <v>658.26402880000001</v>
      </c>
      <c r="Y110" s="32">
        <f>SUM(Y111:Y113)</f>
        <v>675.69997830000011</v>
      </c>
      <c r="Z110" s="32">
        <f>SUM(Z111:Z113)</f>
        <v>711.75266350000027</v>
      </c>
      <c r="AA110" s="32">
        <f>SUM(AA111:AA113)</f>
        <v>714.45403899999951</v>
      </c>
      <c r="AB110" s="32"/>
      <c r="AC110" s="32">
        <f>SUM(AC111:AC113)</f>
        <v>746.33077000000003</v>
      </c>
      <c r="AD110" s="32">
        <f>SUM(AD111:AD113)</f>
        <v>727.40219999999977</v>
      </c>
      <c r="AE110" s="32">
        <f>SUM(AE111:AE113)</f>
        <v>647.27238000000023</v>
      </c>
      <c r="AF110" s="32">
        <f>SUM(AF111:AF113)</f>
        <v>598.1619040000005</v>
      </c>
      <c r="AG110" s="32"/>
      <c r="AH110" s="32">
        <f>SUM(AH111:AH113)</f>
        <v>768.21310000000017</v>
      </c>
      <c r="AI110" s="32">
        <f>SUM(AI111:AI113)</f>
        <v>764.00755389999972</v>
      </c>
      <c r="AJ110" s="32">
        <f>SUM(AJ111:AJ113)</f>
        <v>708.12123200000042</v>
      </c>
      <c r="AK110" s="32">
        <f>SUM(AK111:AK113)</f>
        <v>856.33930099999918</v>
      </c>
      <c r="AL110" s="32"/>
      <c r="AM110" s="32">
        <f>SUM(AM111:AM113)</f>
        <v>877.76101500000004</v>
      </c>
      <c r="AN110" s="32">
        <f>SUM(AN111:AN113)</f>
        <v>1131.7121609999999</v>
      </c>
      <c r="AO110" s="32">
        <f>SUM(AO111:AO113)</f>
        <v>977.14555499999938</v>
      </c>
      <c r="AP110" s="155">
        <f>SUM(AP111:AP113)</f>
        <v>855.93101500000057</v>
      </c>
      <c r="AQ110" s="32"/>
      <c r="AR110" s="32">
        <f>SUM(AR111:AR113)</f>
        <v>1026.5670239999999</v>
      </c>
      <c r="AS110" s="32">
        <f>SUM(AS111:AS113)</f>
        <v>958.95553599999971</v>
      </c>
      <c r="AT110" s="32">
        <f>SUM(AT111:AT113)</f>
        <v>1007.4067310000008</v>
      </c>
      <c r="AU110" s="32">
        <f>SUM(AU111:AU113)</f>
        <v>881.36019499999679</v>
      </c>
      <c r="AV110" s="32"/>
      <c r="AW110" s="32">
        <f>SUM(AW111:AW113)</f>
        <v>1104.782287</v>
      </c>
      <c r="AX110" s="32">
        <f>SUM(AX111:AX113)</f>
        <v>1077.0206379999997</v>
      </c>
      <c r="AY110" s="32">
        <f>SUM(AY111:AY113)</f>
        <v>972.43142700000044</v>
      </c>
      <c r="AZ110" s="32">
        <f>SUM(AZ111:AZ113)</f>
        <v>1104.1386389999993</v>
      </c>
      <c r="BA110" s="32"/>
      <c r="BB110" s="32">
        <f>SUM(BB111:BB113)</f>
        <v>1316.9445949999999</v>
      </c>
      <c r="BC110" s="32">
        <f>SUM(BC111:BC114)</f>
        <v>936.19790399999999</v>
      </c>
      <c r="BD110" s="32">
        <f>SUM(BD111:BD114)</f>
        <v>1320.5904580000006</v>
      </c>
      <c r="BE110" s="32">
        <f>SUM(BE111:BE114)</f>
        <v>1251.1505830000001</v>
      </c>
      <c r="BF110" s="32"/>
      <c r="BG110" s="32">
        <f>SUM(BG111:BG114)</f>
        <v>1286.0623019999998</v>
      </c>
      <c r="BH110" s="32">
        <f>SUM(BH111:BH114)</f>
        <v>1156.1041928</v>
      </c>
      <c r="BI110" s="32">
        <f>SUM(BI111:BI114)</f>
        <v>1064.4101330000001</v>
      </c>
      <c r="BJ110" s="32">
        <f>SUM(BJ111:BJ114)</f>
        <v>1090.3150949999999</v>
      </c>
    </row>
    <row r="111" spans="2:62" x14ac:dyDescent="0.2">
      <c r="B111" s="220" t="s">
        <v>106</v>
      </c>
      <c r="C111" s="221" t="s">
        <v>105</v>
      </c>
      <c r="D111" s="40"/>
      <c r="E111" s="40"/>
      <c r="F111" s="40"/>
      <c r="G111" s="30">
        <f>Cumulative!G111-Cumulative!F111</f>
        <v>328.49999999999989</v>
      </c>
      <c r="H111" s="30"/>
      <c r="I111" s="30">
        <f>Cumulative!I111</f>
        <v>348.6</v>
      </c>
      <c r="J111" s="30">
        <f>Cumulative!J111-Cumulative!I111</f>
        <v>295.79999999999995</v>
      </c>
      <c r="K111" s="30">
        <f>Cumulative!K111-Cumulative!J111</f>
        <v>356.80000000000007</v>
      </c>
      <c r="L111" s="30">
        <f>Cumulative!L111-Cumulative!K111</f>
        <v>384.20000000000005</v>
      </c>
      <c r="M111" s="30"/>
      <c r="N111" s="30">
        <f>Cumulative!N111</f>
        <v>321.80880000000002</v>
      </c>
      <c r="O111" s="30">
        <f>Cumulative!O111-Cumulative!N111</f>
        <v>363.53618000000006</v>
      </c>
      <c r="P111" s="30">
        <f>Cumulative!P111-Cumulative!O111</f>
        <v>356.16753999999992</v>
      </c>
      <c r="Q111" s="30">
        <f>Cumulative!Q111-Cumulative!P111</f>
        <v>265.78747999999996</v>
      </c>
      <c r="R111" s="30"/>
      <c r="S111" s="30">
        <f>Cumulative!S111</f>
        <v>346.55074999999999</v>
      </c>
      <c r="T111" s="30">
        <f>Cumulative!T111-Cumulative!S111</f>
        <v>389.86501999999984</v>
      </c>
      <c r="U111" s="30">
        <f>Cumulative!U111-Cumulative!T111</f>
        <v>330.71916000000033</v>
      </c>
      <c r="V111" s="30">
        <f>Cumulative!V111-Cumulative!U111</f>
        <v>390.1284999999998</v>
      </c>
      <c r="W111" s="30"/>
      <c r="X111" s="30">
        <f>Cumulative!X111</f>
        <v>409.07796000000008</v>
      </c>
      <c r="Y111" s="30">
        <f>Cumulative!Y111-Cumulative!X111</f>
        <v>323.12798000000009</v>
      </c>
      <c r="Z111" s="30">
        <f>Cumulative!Z111-Cumulative!Y111</f>
        <v>359.74746000000016</v>
      </c>
      <c r="AA111" s="30">
        <f>Cumulative!AA111-Cumulative!Z111</f>
        <v>434.70819999999958</v>
      </c>
      <c r="AB111" s="30"/>
      <c r="AC111" s="30">
        <f>Cumulative!AC111</f>
        <v>363.38774999999993</v>
      </c>
      <c r="AD111" s="30">
        <f>Cumulative!AD111-Cumulative!AC111</f>
        <v>346.90638999999993</v>
      </c>
      <c r="AE111" s="30">
        <f>Cumulative!AE111-Cumulative!AD111</f>
        <v>270.52530000000013</v>
      </c>
      <c r="AF111" s="30">
        <f>Cumulative!AF111-Cumulative!AE111</f>
        <v>251.77490000000012</v>
      </c>
      <c r="AG111" s="30"/>
      <c r="AH111" s="30">
        <f>Cumulative!AH111</f>
        <v>397.20940000000013</v>
      </c>
      <c r="AI111" s="30">
        <f>Cumulative!AI111-Cumulative!AH111</f>
        <v>357.96405699999974</v>
      </c>
      <c r="AJ111" s="30">
        <f>Cumulative!AJ111-Cumulative!AI111</f>
        <v>295.23842300000024</v>
      </c>
      <c r="AK111" s="30">
        <f>Cumulative!AK111-Cumulative!AJ111</f>
        <v>419.19634999999948</v>
      </c>
      <c r="AL111" s="30"/>
      <c r="AM111" s="30">
        <f>Cumulative!AM111</f>
        <v>394.85786000000007</v>
      </c>
      <c r="AN111" s="30">
        <f>Cumulative!AN111-Cumulative!AM111</f>
        <v>451.00832999999989</v>
      </c>
      <c r="AO111" s="30">
        <f>Cumulative!AO111-Cumulative!AN111</f>
        <v>402.56063499999982</v>
      </c>
      <c r="AP111" s="190">
        <f>Cumulative!AP111-Cumulative!AO111</f>
        <v>319.40781800000036</v>
      </c>
      <c r="AQ111" s="30"/>
      <c r="AR111" s="30">
        <f>Cumulative!AR111</f>
        <v>565.98154599999987</v>
      </c>
      <c r="AS111" s="30">
        <f>Cumulative!AS111-Cumulative!AR111</f>
        <v>407.75278300000002</v>
      </c>
      <c r="AT111" s="30">
        <f>Cumulative!AT111-Cumulative!AS111</f>
        <v>578.15457200000037</v>
      </c>
      <c r="AU111" s="30">
        <f>Cumulative!AU111-Cumulative!AT111</f>
        <v>524.66297399999667</v>
      </c>
      <c r="AV111" s="30"/>
      <c r="AW111" s="30">
        <f>Cumulative!AW111</f>
        <v>612.82316900000001</v>
      </c>
      <c r="AX111" s="30">
        <f>Cumulative!AX111-Cumulative!AW111</f>
        <v>428.62313299999983</v>
      </c>
      <c r="AY111" s="30">
        <f>Cumulative!AY111-Cumulative!AX111</f>
        <v>406.0023640000004</v>
      </c>
      <c r="AZ111" s="30">
        <f>Cumulative!AZ111-Cumulative!AY111</f>
        <v>499.22548999999958</v>
      </c>
      <c r="BA111" s="30"/>
      <c r="BB111" s="30">
        <f>Cumulative!BB111</f>
        <v>645.68095000000005</v>
      </c>
      <c r="BC111" s="30">
        <f>Cumulative!BC111-Cumulative!BB111</f>
        <v>433.0555599999999</v>
      </c>
      <c r="BD111" s="30">
        <f>Cumulative!BD111-Cumulative!BC111</f>
        <v>627.82123500000034</v>
      </c>
      <c r="BE111" s="30">
        <f>Cumulative!BE111-Cumulative!BD111</f>
        <v>346.4452490000001</v>
      </c>
      <c r="BF111" s="30"/>
      <c r="BG111" s="30">
        <f>Cumulative!BG111</f>
        <v>514.25155999999993</v>
      </c>
      <c r="BH111" s="30">
        <f>Cumulative!BH111-Cumulative!BG111</f>
        <v>476.55566499999998</v>
      </c>
      <c r="BI111" s="30">
        <f>Cumulative!BI111-Cumulative!BH111</f>
        <v>497.18933200000004</v>
      </c>
      <c r="BJ111" s="30">
        <f>Cumulative!BJ111-Cumulative!BI111</f>
        <v>502.79628999999954</v>
      </c>
    </row>
    <row r="112" spans="2:62" x14ac:dyDescent="0.2">
      <c r="B112" s="220" t="s">
        <v>278</v>
      </c>
      <c r="C112" s="221" t="s">
        <v>279</v>
      </c>
      <c r="D112" s="40"/>
      <c r="E112" s="40"/>
      <c r="F112" s="40"/>
      <c r="G112" s="30">
        <f>Cumulative!G112-Cumulative!F112</f>
        <v>51.900000000000006</v>
      </c>
      <c r="H112" s="30"/>
      <c r="I112" s="30">
        <f>Cumulative!I112</f>
        <v>72.599999999999994</v>
      </c>
      <c r="J112" s="30">
        <f>Cumulative!J112-Cumulative!I112</f>
        <v>73.700000000000017</v>
      </c>
      <c r="K112" s="30">
        <f>Cumulative!K112-Cumulative!J112</f>
        <v>85.399999999999977</v>
      </c>
      <c r="L112" s="30">
        <f>Cumulative!L112-Cumulative!K112</f>
        <v>51</v>
      </c>
      <c r="M112" s="30"/>
      <c r="N112" s="30">
        <f>Cumulative!N112</f>
        <v>73.727650000000025</v>
      </c>
      <c r="O112" s="30">
        <f>Cumulative!O112-Cumulative!N112</f>
        <v>62.367550000000008</v>
      </c>
      <c r="P112" s="30">
        <f>Cumulative!P112-Cumulative!O112</f>
        <v>50.609422600000016</v>
      </c>
      <c r="Q112" s="30">
        <f>Cumulative!Q112-Cumulative!P112</f>
        <v>50.195377399999956</v>
      </c>
      <c r="R112" s="30"/>
      <c r="S112" s="30">
        <f>Cumulative!S112</f>
        <v>46.169699999999999</v>
      </c>
      <c r="T112" s="30">
        <f>Cumulative!T112-Cumulative!S112</f>
        <v>55.015370000000011</v>
      </c>
      <c r="U112" s="30">
        <f>Cumulative!U112-Cumulative!T112</f>
        <v>54.103010000000026</v>
      </c>
      <c r="V112" s="30">
        <f>Cumulative!V112-Cumulative!U112</f>
        <v>68.259199999999908</v>
      </c>
      <c r="W112" s="30"/>
      <c r="X112" s="30">
        <f>Cumulative!X112</f>
        <v>67.026049999999998</v>
      </c>
      <c r="Y112" s="30">
        <f>Cumulative!Y112-Cumulative!X112</f>
        <v>64.986650000000026</v>
      </c>
      <c r="Z112" s="30">
        <f>Cumulative!Z112-Cumulative!Y112</f>
        <v>59.014639999999986</v>
      </c>
      <c r="AA112" s="30">
        <f>Cumulative!AA112-Cumulative!Z112</f>
        <v>107.66371000000001</v>
      </c>
      <c r="AB112" s="30"/>
      <c r="AC112" s="30">
        <f>Cumulative!AC112</f>
        <v>78.963819999999998</v>
      </c>
      <c r="AD112" s="30">
        <f>Cumulative!AD112-Cumulative!AC112</f>
        <v>117.26471000000001</v>
      </c>
      <c r="AE112" s="30">
        <f>Cumulative!AE112-Cumulative!AD112</f>
        <v>107.04628</v>
      </c>
      <c r="AF112" s="30">
        <f>Cumulative!AF112-Cumulative!AE112</f>
        <v>147.15227400000003</v>
      </c>
      <c r="AG112" s="30"/>
      <c r="AH112" s="30">
        <f>Cumulative!AH112</f>
        <v>112.00369999999999</v>
      </c>
      <c r="AI112" s="30">
        <f>Cumulative!AI112-Cumulative!AH112</f>
        <v>77.552959999999999</v>
      </c>
      <c r="AJ112" s="30">
        <f>Cumulative!AJ112-Cumulative!AI112</f>
        <v>103.40879900000007</v>
      </c>
      <c r="AK112" s="30">
        <f>Cumulative!AK112-Cumulative!AJ112</f>
        <v>112.90331099999997</v>
      </c>
      <c r="AL112" s="30"/>
      <c r="AM112" s="30">
        <f>Cumulative!AM112</f>
        <v>136.70792500000002</v>
      </c>
      <c r="AN112" s="30">
        <f>Cumulative!AN112-Cumulative!AM112</f>
        <v>143.32278899999991</v>
      </c>
      <c r="AO112" s="30">
        <f>Cumulative!AO112-Cumulative!AN112</f>
        <v>124.28931899999992</v>
      </c>
      <c r="AP112" s="190">
        <f>Cumulative!AP112-Cumulative!AO112</f>
        <v>121.8382610000001</v>
      </c>
      <c r="AQ112" s="30"/>
      <c r="AR112" s="30">
        <f>Cumulative!AR112</f>
        <v>159.55753900000002</v>
      </c>
      <c r="AS112" s="30">
        <f>Cumulative!AS112-Cumulative!AR112</f>
        <v>147.60645599999992</v>
      </c>
      <c r="AT112" s="30">
        <f>Cumulative!AT112-Cumulative!AS112</f>
        <v>179.19783200000006</v>
      </c>
      <c r="AU112" s="30">
        <f>Cumulative!AU112-Cumulative!AT112</f>
        <v>156.59533399999992</v>
      </c>
      <c r="AV112" s="30"/>
      <c r="AW112" s="30">
        <f>Cumulative!AW112</f>
        <v>192.54755999999998</v>
      </c>
      <c r="AX112" s="30">
        <f>Cumulative!AX112-Cumulative!AW112</f>
        <v>234.52689199999998</v>
      </c>
      <c r="AY112" s="30">
        <f>Cumulative!AY112-Cumulative!AX112</f>
        <v>177.08496100000013</v>
      </c>
      <c r="AZ112" s="30">
        <f>Cumulative!AZ112-Cumulative!AY112</f>
        <v>275.34419199999991</v>
      </c>
      <c r="BA112" s="30"/>
      <c r="BB112" s="30">
        <f>Cumulative!BB112</f>
        <v>273.57061899999997</v>
      </c>
      <c r="BC112" s="30">
        <f>Cumulative!BC112-Cumulative!BB112</f>
        <v>360.98539399999993</v>
      </c>
      <c r="BD112" s="30">
        <f>Cumulative!BD112-Cumulative!BC112</f>
        <v>328.32246700000019</v>
      </c>
      <c r="BE112" s="30">
        <f>Cumulative!BE112-Cumulative!BD112</f>
        <v>387.95158700000002</v>
      </c>
      <c r="BF112" s="30"/>
      <c r="BG112" s="30">
        <f>Cumulative!BG112</f>
        <v>349.86656199999993</v>
      </c>
      <c r="BH112" s="30">
        <f>Cumulative!BH112-Cumulative!BG112</f>
        <v>328.93154600000003</v>
      </c>
      <c r="BI112" s="30">
        <f>Cumulative!BI112-Cumulative!BH112</f>
        <v>372.96421899999996</v>
      </c>
      <c r="BJ112" s="30">
        <f>Cumulative!BJ112-Cumulative!BI112</f>
        <v>360.96317500000032</v>
      </c>
    </row>
    <row r="113" spans="2:62" x14ac:dyDescent="0.2">
      <c r="B113" s="220" t="s">
        <v>29</v>
      </c>
      <c r="C113" s="221" t="s">
        <v>104</v>
      </c>
      <c r="D113" s="40"/>
      <c r="E113" s="40"/>
      <c r="F113" s="40"/>
      <c r="G113" s="30">
        <f>Cumulative!G113-Cumulative!F113</f>
        <v>224.39999999999998</v>
      </c>
      <c r="H113" s="30"/>
      <c r="I113" s="30">
        <f>Cumulative!I113</f>
        <v>144.5</v>
      </c>
      <c r="J113" s="30">
        <f>Cumulative!J113-Cumulative!I113</f>
        <v>187.5</v>
      </c>
      <c r="K113" s="30">
        <f>Cumulative!K113-Cumulative!J113</f>
        <v>261.29999999999995</v>
      </c>
      <c r="L113" s="30">
        <f>Cumulative!L113-Cumulative!K113</f>
        <v>172.80000000000007</v>
      </c>
      <c r="M113" s="30"/>
      <c r="N113" s="30">
        <f>Cumulative!N113</f>
        <v>222.64519000000001</v>
      </c>
      <c r="O113" s="30">
        <f>Cumulative!O113-Cumulative!N113</f>
        <v>260.02006599999999</v>
      </c>
      <c r="P113" s="30">
        <f>Cumulative!P113-Cumulative!O113</f>
        <v>271.99675100000002</v>
      </c>
      <c r="Q113" s="30">
        <f>Cumulative!Q113-Cumulative!P113</f>
        <v>212.63799299999994</v>
      </c>
      <c r="R113" s="30"/>
      <c r="S113" s="30">
        <f>Cumulative!S113</f>
        <v>185.75222500000001</v>
      </c>
      <c r="T113" s="30">
        <f>Cumulative!T113-Cumulative!S113</f>
        <v>207.17881599999998</v>
      </c>
      <c r="U113" s="30">
        <f>Cumulative!U113-Cumulative!T113</f>
        <v>224.46039999999988</v>
      </c>
      <c r="V113" s="30">
        <f>Cumulative!V113-Cumulative!U113</f>
        <v>248.35067000000015</v>
      </c>
      <c r="W113" s="30"/>
      <c r="X113" s="30">
        <f>Cumulative!X113</f>
        <v>182.16001879999999</v>
      </c>
      <c r="Y113" s="30">
        <f>Cumulative!Y113-Cumulative!X113</f>
        <v>287.58534829999996</v>
      </c>
      <c r="Z113" s="30">
        <f>Cumulative!Z113-Cumulative!Y113</f>
        <v>292.99056350000012</v>
      </c>
      <c r="AA113" s="30">
        <f>Cumulative!AA113-Cumulative!Z113</f>
        <v>172.0821289999999</v>
      </c>
      <c r="AB113" s="30"/>
      <c r="AC113" s="30">
        <f>Cumulative!AC113</f>
        <v>303.97920000000005</v>
      </c>
      <c r="AD113" s="30">
        <f>Cumulative!AD113-Cumulative!AC113</f>
        <v>263.23109999999991</v>
      </c>
      <c r="AE113" s="30">
        <f>Cumulative!AE113-Cumulative!AD113</f>
        <v>269.70080000000007</v>
      </c>
      <c r="AF113" s="30">
        <f>Cumulative!AF113-Cumulative!AE113</f>
        <v>199.23473000000035</v>
      </c>
      <c r="AG113" s="30"/>
      <c r="AH113" s="30">
        <f>Cumulative!AH113</f>
        <v>259</v>
      </c>
      <c r="AI113" s="30">
        <f>Cumulative!AI113-Cumulative!AH113</f>
        <v>328.49053689999994</v>
      </c>
      <c r="AJ113" s="30">
        <f>Cumulative!AJ113-Cumulative!AI113</f>
        <v>309.47401000000013</v>
      </c>
      <c r="AK113" s="30">
        <f>Cumulative!AK113-Cumulative!AJ113</f>
        <v>324.23963999999967</v>
      </c>
      <c r="AL113" s="30"/>
      <c r="AM113" s="30">
        <f>Cumulative!AM113</f>
        <v>346.19522999999998</v>
      </c>
      <c r="AN113" s="30">
        <f>Cumulative!AN113-Cumulative!AM113</f>
        <v>537.38104199999998</v>
      </c>
      <c r="AO113" s="30">
        <f>Cumulative!AO113-Cumulative!AN113</f>
        <v>450.29560099999958</v>
      </c>
      <c r="AP113" s="190">
        <f>Cumulative!AP113-Cumulative!AO113</f>
        <v>414.68493600000011</v>
      </c>
      <c r="AQ113" s="30"/>
      <c r="AR113" s="30">
        <f>Cumulative!AR113</f>
        <v>301.027939</v>
      </c>
      <c r="AS113" s="30">
        <f>Cumulative!AS113-Cumulative!AR113</f>
        <v>403.59629699999977</v>
      </c>
      <c r="AT113" s="30">
        <f>Cumulative!AT113-Cumulative!AS113</f>
        <v>250.0543270000004</v>
      </c>
      <c r="AU113" s="30">
        <f>Cumulative!AU113-Cumulative!AT113</f>
        <v>200.10188700000026</v>
      </c>
      <c r="AV113" s="30"/>
      <c r="AW113" s="30">
        <f>Cumulative!AW113</f>
        <v>299.41155799999996</v>
      </c>
      <c r="AX113" s="30">
        <f>Cumulative!AX113-Cumulative!AW113</f>
        <v>413.87061299999999</v>
      </c>
      <c r="AY113" s="30">
        <f>Cumulative!AY113-Cumulative!AX113</f>
        <v>389.34410199999991</v>
      </c>
      <c r="AZ113" s="30">
        <f>Cumulative!AZ113-Cumulative!AY113</f>
        <v>329.56895699999973</v>
      </c>
      <c r="BA113" s="30"/>
      <c r="BB113" s="30">
        <f>Cumulative!BB113</f>
        <v>397.69302599999992</v>
      </c>
      <c r="BC113" s="30">
        <f>Cumulative!BC113-Cumulative!BB113</f>
        <v>142.08100000000013</v>
      </c>
      <c r="BD113" s="30">
        <f>Cumulative!BD113-Cumulative!BC113</f>
        <v>364.46270600000003</v>
      </c>
      <c r="BE113" s="30">
        <f>Cumulative!BE113-Cumulative!BD113</f>
        <v>511.59474699999987</v>
      </c>
      <c r="BF113" s="30"/>
      <c r="BG113" s="30">
        <f>Cumulative!BG113</f>
        <v>407.12618000000003</v>
      </c>
      <c r="BH113" s="30">
        <f>Cumulative!BH113-Cumulative!BG113</f>
        <v>332.35607179999994</v>
      </c>
      <c r="BI113" s="30">
        <f>Cumulative!BI113-Cumulative!BH113</f>
        <v>161.44550700000002</v>
      </c>
      <c r="BJ113" s="30">
        <f>Cumulative!BJ113-Cumulative!BI113</f>
        <v>207.55478000000016</v>
      </c>
    </row>
    <row r="114" spans="2:62" x14ac:dyDescent="0.2">
      <c r="B114" s="220" t="s">
        <v>350</v>
      </c>
      <c r="C114" s="221" t="s">
        <v>349</v>
      </c>
      <c r="D114" s="40"/>
      <c r="E114" s="40"/>
      <c r="F114" s="40"/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30"/>
      <c r="W114" s="30"/>
      <c r="X114" s="30"/>
      <c r="Y114" s="30"/>
      <c r="Z114" s="30"/>
      <c r="AA114" s="30"/>
      <c r="AB114" s="30"/>
      <c r="AC114" s="30"/>
      <c r="AD114" s="30"/>
      <c r="AE114" s="30"/>
      <c r="AF114" s="30"/>
      <c r="AG114" s="30"/>
      <c r="AH114" s="30"/>
      <c r="AI114" s="30"/>
      <c r="AJ114" s="30"/>
      <c r="AK114" s="30"/>
      <c r="AL114" s="30"/>
      <c r="AM114" s="30"/>
      <c r="AN114" s="30"/>
      <c r="AO114" s="30"/>
      <c r="AP114" s="190"/>
      <c r="AQ114" s="30"/>
      <c r="AR114" s="30"/>
      <c r="AS114" s="30"/>
      <c r="AT114" s="30"/>
      <c r="AU114" s="30"/>
      <c r="AV114" s="30"/>
      <c r="AW114" s="30"/>
      <c r="AX114" s="30"/>
      <c r="AY114" s="30"/>
      <c r="AZ114" s="30"/>
      <c r="BA114" s="30"/>
      <c r="BB114" s="30"/>
      <c r="BC114" s="40">
        <f>Cumulative!BC114-Cumulative!BB114</f>
        <v>7.594999999999999E-2</v>
      </c>
      <c r="BD114" s="40">
        <f>Cumulative!BD114-Cumulative!BC114</f>
        <v>-1.5949999999999992E-2</v>
      </c>
      <c r="BE114" s="30">
        <f>Cumulative!BE114-Cumulative!BD114</f>
        <v>5.1589999999999998</v>
      </c>
      <c r="BF114" s="30"/>
      <c r="BG114" s="30">
        <f>Cumulative!BG114</f>
        <v>14.818</v>
      </c>
      <c r="BH114" s="40">
        <f>Cumulative!BH114-Cumulative!BG114</f>
        <v>18.260910000000003</v>
      </c>
      <c r="BI114" s="40">
        <f>Cumulative!BI114-Cumulative!BH114</f>
        <v>32.81107500000001</v>
      </c>
      <c r="BJ114" s="40">
        <f>Cumulative!BJ114-Cumulative!BI114</f>
        <v>19.00085</v>
      </c>
    </row>
    <row r="115" spans="2:62" x14ac:dyDescent="0.2">
      <c r="B115" s="38" t="s">
        <v>109</v>
      </c>
      <c r="C115" s="31" t="s">
        <v>108</v>
      </c>
      <c r="D115" s="39"/>
      <c r="E115" s="39"/>
      <c r="F115" s="39"/>
      <c r="G115" s="32">
        <f>SUM(G116:G117)</f>
        <v>574.29999999999995</v>
      </c>
      <c r="H115" s="32"/>
      <c r="I115" s="32">
        <f>SUM(I116:I117)</f>
        <v>589.5</v>
      </c>
      <c r="J115" s="32">
        <f>SUM(J116:J117)</f>
        <v>727.40000000000009</v>
      </c>
      <c r="K115" s="32">
        <f>SUM(K116:K117)</f>
        <v>662.29999999999984</v>
      </c>
      <c r="L115" s="32">
        <f>SUM(L116:L117)</f>
        <v>694.90000000000009</v>
      </c>
      <c r="M115" s="32"/>
      <c r="N115" s="32">
        <f>SUM(N116:N117)</f>
        <v>691.93547999999998</v>
      </c>
      <c r="O115" s="32">
        <f>SUM(O116:O117)</f>
        <v>697.22885200000007</v>
      </c>
      <c r="P115" s="32">
        <f>SUM(P116:P117)</f>
        <v>556.08781000000079</v>
      </c>
      <c r="Q115" s="32">
        <f>SUM(Q116:Q117)</f>
        <v>575.04785799999911</v>
      </c>
      <c r="R115" s="32"/>
      <c r="S115" s="32">
        <f>SUM(S116:S117)</f>
        <v>613.93436399999996</v>
      </c>
      <c r="T115" s="32">
        <f>SUM(T116:T117)</f>
        <v>535.68919500000004</v>
      </c>
      <c r="U115" s="32">
        <f>SUM(U116:U117)</f>
        <v>489.71780400000006</v>
      </c>
      <c r="V115" s="32">
        <f>SUM(V116:V117)</f>
        <v>404.4913319999996</v>
      </c>
      <c r="W115" s="32"/>
      <c r="X115" s="32">
        <f>SUM(X116:X117)</f>
        <v>552.42542000000014</v>
      </c>
      <c r="Y115" s="32">
        <f>SUM(Y116:Y117)</f>
        <v>459.73124399999972</v>
      </c>
      <c r="Z115" s="32">
        <f>SUM(Z116:Z117)</f>
        <v>521.84451800000033</v>
      </c>
      <c r="AA115" s="32">
        <f>SUM(AA116:AA117)</f>
        <v>525.54487999999958</v>
      </c>
      <c r="AB115" s="32"/>
      <c r="AC115" s="32">
        <f>SUM(AC116:AC117)</f>
        <v>618.10088199999996</v>
      </c>
      <c r="AD115" s="32">
        <f>SUM(AD116:AD117)</f>
        <v>641.28760699999987</v>
      </c>
      <c r="AE115" s="32">
        <f>SUM(AE116:AE117)</f>
        <v>730.19277999999974</v>
      </c>
      <c r="AF115" s="32">
        <f>SUM(AF116:AF117)</f>
        <v>771.37792299999978</v>
      </c>
      <c r="AG115" s="32"/>
      <c r="AH115" s="32">
        <f>SUM(AH116:AH117)</f>
        <v>676.09738000000016</v>
      </c>
      <c r="AI115" s="32">
        <f>SUM(AI116:AI117)</f>
        <v>573.28333149999992</v>
      </c>
      <c r="AJ115" s="32">
        <f>SUM(AJ116:AJ117)</f>
        <v>629.12510800000007</v>
      </c>
      <c r="AK115" s="32">
        <f>SUM(AK116:AK117)</f>
        <v>594.41776000000073</v>
      </c>
      <c r="AL115" s="32"/>
      <c r="AM115" s="32">
        <f>SUM(AM116:AM117)</f>
        <v>562.44408999999996</v>
      </c>
      <c r="AN115" s="32">
        <f>SUM(AN116:AN117)</f>
        <v>485.75931999999972</v>
      </c>
      <c r="AO115" s="32">
        <f>SUM(AO116:AO117)</f>
        <v>533.51010000000088</v>
      </c>
      <c r="AP115" s="155">
        <f>SUM(AP116:AP117)</f>
        <v>516.02581299999963</v>
      </c>
      <c r="AQ115" s="32"/>
      <c r="AR115" s="32">
        <f>SUM(AR116:AR117)</f>
        <v>570.01475500000004</v>
      </c>
      <c r="AS115" s="32">
        <f>SUM(AS116:AS117)</f>
        <v>537.95215899999971</v>
      </c>
      <c r="AT115" s="32">
        <f>SUM(AT116:AT117)</f>
        <v>510.8042490000006</v>
      </c>
      <c r="AU115" s="32">
        <f>SUM(AU116:AU117)</f>
        <v>652.09838200000002</v>
      </c>
      <c r="AV115" s="32"/>
      <c r="AW115" s="32">
        <f>SUM(AW116:AW117)</f>
        <v>603.56517599999995</v>
      </c>
      <c r="AX115" s="32">
        <f>SUM(AX116:AX117)</f>
        <v>557.91972200000032</v>
      </c>
      <c r="AY115" s="32">
        <f>SUM(AY116:AY117)</f>
        <v>572.70242239999993</v>
      </c>
      <c r="AZ115" s="32">
        <f>SUM(AZ116:AZ117)</f>
        <v>725.29028919999962</v>
      </c>
      <c r="BA115" s="32"/>
      <c r="BB115" s="32">
        <f>SUM(BB116:BB117)</f>
        <v>741.99396799999988</v>
      </c>
      <c r="BC115" s="32">
        <f>SUM(BC116:BC117)</f>
        <v>485.98765400000042</v>
      </c>
      <c r="BD115" s="32">
        <f>SUM(BD116:BD117)</f>
        <v>591.08527099999969</v>
      </c>
      <c r="BE115" s="32">
        <f>SUM(BE116:BE117)</f>
        <v>540.97363299999972</v>
      </c>
      <c r="BF115" s="32"/>
      <c r="BG115" s="32">
        <f>SUM(BG116:BG117)</f>
        <v>599.92748399999982</v>
      </c>
      <c r="BH115" s="32">
        <f>SUM(BH116:BH117)</f>
        <v>526.61832500000014</v>
      </c>
      <c r="BI115" s="32">
        <f>SUM(BI116:BI117)</f>
        <v>682.88036800000009</v>
      </c>
      <c r="BJ115" s="32">
        <f>SUM(BJ116:BJ117)</f>
        <v>559.1833010000006</v>
      </c>
    </row>
    <row r="116" spans="2:62" x14ac:dyDescent="0.2">
      <c r="B116" s="220" t="s">
        <v>30</v>
      </c>
      <c r="C116" s="221" t="s">
        <v>110</v>
      </c>
      <c r="D116" s="40"/>
      <c r="E116" s="40"/>
      <c r="F116" s="40"/>
      <c r="G116" s="30">
        <f>Cumulative!G116-Cumulative!F116</f>
        <v>544</v>
      </c>
      <c r="H116" s="30"/>
      <c r="I116" s="30">
        <f>Cumulative!I116</f>
        <v>560.6</v>
      </c>
      <c r="J116" s="30">
        <f>Cumulative!J116-Cumulative!I116</f>
        <v>714.80000000000007</v>
      </c>
      <c r="K116" s="30">
        <f>Cumulative!K116-Cumulative!J116</f>
        <v>634.39999999999986</v>
      </c>
      <c r="L116" s="30">
        <f>Cumulative!L116-Cumulative!K116</f>
        <v>657.60000000000014</v>
      </c>
      <c r="M116" s="30"/>
      <c r="N116" s="30">
        <f>Cumulative!N116</f>
        <v>657.82848000000001</v>
      </c>
      <c r="O116" s="30">
        <f>Cumulative!O116-Cumulative!N116</f>
        <v>679.11385200000007</v>
      </c>
      <c r="P116" s="30">
        <f>Cumulative!P116-Cumulative!O116</f>
        <v>551.71581000000083</v>
      </c>
      <c r="Q116" s="30">
        <f>Cumulative!Q116-Cumulative!P116</f>
        <v>542.84185799999909</v>
      </c>
      <c r="R116" s="30"/>
      <c r="S116" s="30">
        <f>Cumulative!S116</f>
        <v>595.97136399999999</v>
      </c>
      <c r="T116" s="30">
        <f>Cumulative!T116-Cumulative!S116</f>
        <v>528.51019500000007</v>
      </c>
      <c r="U116" s="30">
        <v>475.57180400000004</v>
      </c>
      <c r="V116" s="30">
        <f>Cumulative!V116-Cumulative!U116</f>
        <v>388.1643319999996</v>
      </c>
      <c r="W116" s="30"/>
      <c r="X116" s="30">
        <f>Cumulative!X116</f>
        <v>537.57532000000015</v>
      </c>
      <c r="Y116" s="30">
        <f>Cumulative!Y116-Cumulative!X116</f>
        <v>437.76034399999969</v>
      </c>
      <c r="Z116" s="30">
        <f>Cumulative!Z116-Cumulative!Y116</f>
        <v>495.95661800000028</v>
      </c>
      <c r="AA116" s="30">
        <f>Cumulative!AA116-Cumulative!Z116</f>
        <v>481.51997999999958</v>
      </c>
      <c r="AB116" s="30"/>
      <c r="AC116" s="30">
        <f>Cumulative!AC116</f>
        <v>484.68988200000001</v>
      </c>
      <c r="AD116" s="30">
        <f>Cumulative!AD116-Cumulative!AC116</f>
        <v>478.36060699999996</v>
      </c>
      <c r="AE116" s="30">
        <f>Cumulative!AE116-Cumulative!AD116</f>
        <v>566.98947999999973</v>
      </c>
      <c r="AF116" s="30">
        <f>Cumulative!AF116-Cumulative!AE116</f>
        <v>545.91032299999983</v>
      </c>
      <c r="AG116" s="30"/>
      <c r="AH116" s="30">
        <f>Cumulative!AH116</f>
        <v>544.40348000000017</v>
      </c>
      <c r="AI116" s="30">
        <f>Cumulative!AI116-Cumulative!AH116</f>
        <v>550.66233149999994</v>
      </c>
      <c r="AJ116" s="30">
        <f>Cumulative!AJ116-Cumulative!AI116</f>
        <v>590.83510799999999</v>
      </c>
      <c r="AK116" s="30">
        <f>Cumulative!AK116-Cumulative!AJ116</f>
        <v>557.61776000000077</v>
      </c>
      <c r="AL116" s="30"/>
      <c r="AM116" s="30">
        <f>Cumulative!AM116</f>
        <v>523.93259</v>
      </c>
      <c r="AN116" s="30">
        <f>Cumulative!AN116-Cumulative!AM116</f>
        <v>470.19985999999972</v>
      </c>
      <c r="AO116" s="30">
        <f>Cumulative!AO116-Cumulative!AN116</f>
        <v>491.54118800000094</v>
      </c>
      <c r="AP116" s="190">
        <f>Cumulative!AP116-Cumulative!AO116</f>
        <v>488.71562699999959</v>
      </c>
      <c r="AQ116" s="30"/>
      <c r="AR116" s="30">
        <f>Cumulative!AR116</f>
        <v>521.86643300000003</v>
      </c>
      <c r="AS116" s="30">
        <f>Cumulative!AS116-Cumulative!AR116</f>
        <v>504.95821899999976</v>
      </c>
      <c r="AT116" s="30">
        <f>Cumulative!AT116-Cumulative!AS116</f>
        <v>494.65523900000062</v>
      </c>
      <c r="AU116" s="30">
        <f>Cumulative!AU116-Cumulative!AT116</f>
        <v>619.43510900000001</v>
      </c>
      <c r="AV116" s="30"/>
      <c r="AW116" s="30">
        <f>Cumulative!AW116</f>
        <v>585.72283599999992</v>
      </c>
      <c r="AX116" s="30">
        <f>Cumulative!AX116-Cumulative!AW116</f>
        <v>511.5331570000003</v>
      </c>
      <c r="AY116" s="30">
        <f>Cumulative!AY116-Cumulative!AX116</f>
        <v>496.78989739999997</v>
      </c>
      <c r="AZ116" s="30">
        <f>Cumulative!AZ116-Cumulative!AY116</f>
        <v>643.36315619999959</v>
      </c>
      <c r="BA116" s="30"/>
      <c r="BB116" s="30">
        <f>Cumulative!BB116</f>
        <v>687.49336799999992</v>
      </c>
      <c r="BC116" s="30">
        <f>Cumulative!BC116-Cumulative!BB116</f>
        <v>478.28765400000043</v>
      </c>
      <c r="BD116" s="30">
        <f>Cumulative!BD116-Cumulative!BC116</f>
        <v>558.39787699999965</v>
      </c>
      <c r="BE116" s="30">
        <f>Cumulative!BE116-Cumulative!BD116</f>
        <v>485.61193299999968</v>
      </c>
      <c r="BF116" s="30"/>
      <c r="BG116" s="30">
        <f>Cumulative!BG116</f>
        <v>589.29275199999984</v>
      </c>
      <c r="BH116" s="30">
        <f>Cumulative!BH116-Cumulative!BG116</f>
        <v>517.81852500000014</v>
      </c>
      <c r="BI116" s="30">
        <f>Cumulative!BI116-Cumulative!BH116</f>
        <v>637.59326800000008</v>
      </c>
      <c r="BJ116" s="30">
        <f>Cumulative!BJ116-Cumulative!BI116</f>
        <v>546.07835100000057</v>
      </c>
    </row>
    <row r="117" spans="2:62" x14ac:dyDescent="0.2">
      <c r="B117" s="220" t="s">
        <v>111</v>
      </c>
      <c r="C117" s="221" t="s">
        <v>112</v>
      </c>
      <c r="D117" s="40"/>
      <c r="E117" s="40"/>
      <c r="F117" s="40"/>
      <c r="G117" s="30">
        <f>Cumulative!G117-Cumulative!F117</f>
        <v>30.299999999999997</v>
      </c>
      <c r="H117" s="30"/>
      <c r="I117" s="30">
        <f>Cumulative!I117</f>
        <v>28.9</v>
      </c>
      <c r="J117" s="30">
        <f>Cumulative!J117-Cumulative!I117</f>
        <v>12.600000000000001</v>
      </c>
      <c r="K117" s="30">
        <f>Cumulative!K117-Cumulative!J117</f>
        <v>27.900000000000006</v>
      </c>
      <c r="L117" s="30">
        <f>Cumulative!L117-Cumulative!K117</f>
        <v>37.299999999999997</v>
      </c>
      <c r="M117" s="30"/>
      <c r="N117" s="30">
        <f>Cumulative!N117</f>
        <v>34.106999999999999</v>
      </c>
      <c r="O117" s="30">
        <f>Cumulative!O117-Cumulative!N117</f>
        <v>18.114999999999995</v>
      </c>
      <c r="P117" s="30">
        <f>Cumulative!P117-Cumulative!O117</f>
        <v>4.3719999999999999</v>
      </c>
      <c r="Q117" s="30">
        <f>Cumulative!Q117-Cumulative!P117</f>
        <v>32.206000000000003</v>
      </c>
      <c r="R117" s="30"/>
      <c r="S117" s="30">
        <f>Cumulative!S117</f>
        <v>17.963000000000001</v>
      </c>
      <c r="T117" s="30">
        <f>Cumulative!T117-Cumulative!S117</f>
        <v>7.1789999999999949</v>
      </c>
      <c r="U117" s="30">
        <f>Cumulative!U117-Cumulative!T117</f>
        <v>14.146000000000008</v>
      </c>
      <c r="V117" s="30">
        <f>Cumulative!V117-Cumulative!U117</f>
        <v>16.327000000000005</v>
      </c>
      <c r="W117" s="30"/>
      <c r="X117" s="30">
        <f>Cumulative!X117</f>
        <v>14.850099999999996</v>
      </c>
      <c r="Y117" s="30">
        <f>Cumulative!Y117-Cumulative!X117</f>
        <v>21.9709</v>
      </c>
      <c r="Z117" s="30">
        <f>Cumulative!Z117-Cumulative!Y117</f>
        <v>25.887900000000002</v>
      </c>
      <c r="AA117" s="30">
        <f>Cumulative!AA117-Cumulative!Z117</f>
        <v>44.024899999999974</v>
      </c>
      <c r="AB117" s="30"/>
      <c r="AC117" s="30">
        <f>Cumulative!AC117</f>
        <v>133.411</v>
      </c>
      <c r="AD117" s="30">
        <f>Cumulative!AD117-Cumulative!AC117</f>
        <v>162.92699999999991</v>
      </c>
      <c r="AE117" s="30">
        <f>Cumulative!AE117-Cumulative!AD117</f>
        <v>163.20330000000001</v>
      </c>
      <c r="AF117" s="30">
        <f>Cumulative!AF117-Cumulative!AE117</f>
        <v>225.4676</v>
      </c>
      <c r="AG117" s="30"/>
      <c r="AH117" s="30">
        <f>Cumulative!AH117</f>
        <v>131.69390000000001</v>
      </c>
      <c r="AI117" s="30">
        <f>Cumulative!AI117-Cumulative!AH117</f>
        <v>22.620999999999981</v>
      </c>
      <c r="AJ117" s="30">
        <f>Cumulative!AJ117-Cumulative!AI117</f>
        <v>38.290000000000049</v>
      </c>
      <c r="AK117" s="30">
        <f>Cumulative!AK117-Cumulative!AJ117</f>
        <v>36.799999999999955</v>
      </c>
      <c r="AL117" s="30"/>
      <c r="AM117" s="30">
        <f>Cumulative!AM117</f>
        <v>38.511499999999998</v>
      </c>
      <c r="AN117" s="30">
        <f>Cumulative!AN117-Cumulative!AM117</f>
        <v>15.559460000000009</v>
      </c>
      <c r="AO117" s="30">
        <f>Cumulative!AO117-Cumulative!AN117</f>
        <v>41.968911999999982</v>
      </c>
      <c r="AP117" s="190">
        <f>Cumulative!AP117-Cumulative!AO117</f>
        <v>27.310186000000016</v>
      </c>
      <c r="AQ117" s="30"/>
      <c r="AR117" s="30">
        <f>Cumulative!AR117</f>
        <v>48.148322000000007</v>
      </c>
      <c r="AS117" s="30">
        <f>Cumulative!AS117-Cumulative!AR117</f>
        <v>32.993939999999981</v>
      </c>
      <c r="AT117" s="30">
        <f>Cumulative!AT117-Cumulative!AS117</f>
        <v>16.149010000000004</v>
      </c>
      <c r="AU117" s="30">
        <f>Cumulative!AU117-Cumulative!AT117</f>
        <v>32.663273000000032</v>
      </c>
      <c r="AV117" s="30"/>
      <c r="AW117" s="30">
        <f>Cumulative!AW117</f>
        <v>17.842340000000004</v>
      </c>
      <c r="AX117" s="30">
        <f>Cumulative!AX117-Cumulative!AW117</f>
        <v>46.386565000000019</v>
      </c>
      <c r="AY117" s="30">
        <f>Cumulative!AY117-Cumulative!AX117</f>
        <v>75.91252499999996</v>
      </c>
      <c r="AZ117" s="30">
        <f>Cumulative!AZ117-Cumulative!AY117</f>
        <v>81.927132999999998</v>
      </c>
      <c r="BA117" s="30"/>
      <c r="BB117" s="30">
        <f>Cumulative!BB117</f>
        <v>54.500600000000006</v>
      </c>
      <c r="BC117" s="30">
        <f>Cumulative!BC117-Cumulative!BB117</f>
        <v>7.6999999999999957</v>
      </c>
      <c r="BD117" s="30">
        <f>Cumulative!BD117-Cumulative!BC117</f>
        <v>32.687394000000005</v>
      </c>
      <c r="BE117" s="30">
        <f>Cumulative!BE117-Cumulative!BD117</f>
        <v>55.361699999999999</v>
      </c>
      <c r="BF117" s="30"/>
      <c r="BG117" s="30">
        <f>Cumulative!BG117</f>
        <v>10.634732</v>
      </c>
      <c r="BH117" s="30">
        <f>Cumulative!BH117-Cumulative!BG117</f>
        <v>8.7998000000000012</v>
      </c>
      <c r="BI117" s="30">
        <f>Cumulative!BI117-Cumulative!BH117</f>
        <v>45.287099999999995</v>
      </c>
      <c r="BJ117" s="30">
        <f>Cumulative!BJ117-Cumulative!BI117</f>
        <v>13.104950000000002</v>
      </c>
    </row>
    <row r="118" spans="2:62" x14ac:dyDescent="0.2">
      <c r="B118" s="38" t="s">
        <v>99</v>
      </c>
      <c r="C118" s="31" t="s">
        <v>100</v>
      </c>
      <c r="D118" s="39"/>
      <c r="E118" s="39"/>
      <c r="F118" s="39"/>
      <c r="G118" s="32">
        <f>Cumulative!G118-Cumulative!F118</f>
        <v>45.399999999999977</v>
      </c>
      <c r="H118" s="32"/>
      <c r="I118" s="32">
        <f>Cumulative!I118</f>
        <v>49</v>
      </c>
      <c r="J118" s="32">
        <f>Cumulative!J118-Cumulative!I118</f>
        <v>45.5</v>
      </c>
      <c r="K118" s="32">
        <f>Cumulative!K118-Cumulative!J118</f>
        <v>49</v>
      </c>
      <c r="L118" s="32">
        <f>Cumulative!L118-Cumulative!K118</f>
        <v>49</v>
      </c>
      <c r="M118" s="32"/>
      <c r="N118" s="32">
        <f>Cumulative!N118</f>
        <v>43.986015999999992</v>
      </c>
      <c r="O118" s="32">
        <f>Cumulative!O118-Cumulative!N118</f>
        <v>46.230088499999852</v>
      </c>
      <c r="P118" s="32">
        <f>Cumulative!P118-Cumulative!O118</f>
        <v>55.952508999999552</v>
      </c>
      <c r="Q118" s="32">
        <f>Cumulative!Q118-Cumulative!P118</f>
        <v>48.631386500000616</v>
      </c>
      <c r="R118" s="32"/>
      <c r="S118" s="32">
        <f>Cumulative!S118</f>
        <v>59.706202500000174</v>
      </c>
      <c r="T118" s="32">
        <f>Cumulative!T118-Cumulative!S118</f>
        <v>53.000939499999802</v>
      </c>
      <c r="U118" s="32">
        <f>Cumulative!U118-Cumulative!T118</f>
        <v>49.931335000000274</v>
      </c>
      <c r="V118" s="32">
        <f>Cumulative!V118-Cumulative!U118</f>
        <v>51.4304934999995</v>
      </c>
      <c r="W118" s="32"/>
      <c r="X118" s="32">
        <f>Cumulative!X118</f>
        <v>40.494544499999996</v>
      </c>
      <c r="Y118" s="32">
        <f>Cumulative!Y118-Cumulative!X118</f>
        <v>43.1325280000002</v>
      </c>
      <c r="Z118" s="32">
        <f>Cumulative!Z118-Cumulative!Y118</f>
        <v>49.601043499999804</v>
      </c>
      <c r="AA118" s="32">
        <f>Cumulative!AA118-Cumulative!Z118</f>
        <v>53.578899500000006</v>
      </c>
      <c r="AB118" s="32"/>
      <c r="AC118" s="32">
        <f>Cumulative!AC118</f>
        <v>56.645432</v>
      </c>
      <c r="AD118" s="32">
        <f>Cumulative!AD118-Cumulative!AC118</f>
        <v>52.656799499999991</v>
      </c>
      <c r="AE118" s="32">
        <f>Cumulative!AE118-Cumulative!AD118</f>
        <v>54.632680000000008</v>
      </c>
      <c r="AF118" s="32">
        <f>Cumulative!AF118-Cumulative!AE118</f>
        <v>58.763400000000019</v>
      </c>
      <c r="AG118" s="32"/>
      <c r="AH118" s="32">
        <f>Cumulative!AH118</f>
        <v>59.299051000000006</v>
      </c>
      <c r="AI118" s="32">
        <f>Cumulative!AI118-Cumulative!AH118</f>
        <v>59.367948999999996</v>
      </c>
      <c r="AJ118" s="32">
        <f>Cumulative!AJ118-Cumulative!AI118</f>
        <v>59.584006000000016</v>
      </c>
      <c r="AK118" s="32">
        <f>Cumulative!AK118-Cumulative!AJ118</f>
        <v>58.223026999999973</v>
      </c>
      <c r="AL118" s="32"/>
      <c r="AM118" s="32">
        <f>Cumulative!AM118</f>
        <v>59.504673500000003</v>
      </c>
      <c r="AN118" s="32">
        <f>Cumulative!AN118-Cumulative!AM118</f>
        <v>58.546415000000017</v>
      </c>
      <c r="AO118" s="32">
        <f>Cumulative!AO118-Cumulative!AN118</f>
        <v>61.11866299999997</v>
      </c>
      <c r="AP118" s="155">
        <f>Cumulative!AP118-Cumulative!AO118</f>
        <v>58.008076499999959</v>
      </c>
      <c r="AQ118" s="32"/>
      <c r="AR118" s="32">
        <f>Cumulative!AR118</f>
        <v>56.753401500000002</v>
      </c>
      <c r="AS118" s="32">
        <f>Cumulative!AS118-Cumulative!AR118</f>
        <v>36.588378999999996</v>
      </c>
      <c r="AT118" s="32">
        <f>Cumulative!AT118-Cumulative!AS118</f>
        <v>59.886331500000011</v>
      </c>
      <c r="AU118" s="32">
        <f>Cumulative!AU118-Cumulative!AT118</f>
        <v>57.393556999999987</v>
      </c>
      <c r="AV118" s="32"/>
      <c r="AW118" s="32">
        <f>Cumulative!AW118</f>
        <v>56.2682255</v>
      </c>
      <c r="AX118" s="32">
        <f>Cumulative!AX118-Cumulative!AW118</f>
        <v>59.148064000000005</v>
      </c>
      <c r="AY118" s="32">
        <f>Cumulative!AY118-Cumulative!AX118</f>
        <v>59.623140499999977</v>
      </c>
      <c r="AZ118" s="32">
        <f>Cumulative!AZ118-Cumulative!AY118</f>
        <v>52.433915999999982</v>
      </c>
      <c r="BA118" s="32"/>
      <c r="BB118" s="32">
        <f>Cumulative!BB118</f>
        <v>54.329884499999999</v>
      </c>
      <c r="BC118" s="32">
        <f>Cumulative!BC118-Cumulative!BB118</f>
        <v>49.750359499999995</v>
      </c>
      <c r="BD118" s="32">
        <f>Cumulative!BD118-Cumulative!BC118</f>
        <v>40.623223999999993</v>
      </c>
      <c r="BE118" s="32">
        <f>Cumulative!BE118-Cumulative!BD118</f>
        <v>44.634051999999969</v>
      </c>
      <c r="BF118" s="32"/>
      <c r="BG118" s="32">
        <f>Cumulative!BG118</f>
        <v>41.602465999999993</v>
      </c>
      <c r="BH118" s="32">
        <f>Cumulative!BH118-Cumulative!BG118</f>
        <v>43.492004500000007</v>
      </c>
      <c r="BI118" s="32">
        <f>Cumulative!BI118-Cumulative!BH118</f>
        <v>49.078855500000003</v>
      </c>
      <c r="BJ118" s="32">
        <f>Cumulative!BJ118-Cumulative!BI118</f>
        <v>48.194977000000023</v>
      </c>
    </row>
    <row r="119" spans="2:62" x14ac:dyDescent="0.2">
      <c r="B119" s="38" t="s">
        <v>168</v>
      </c>
      <c r="C119" s="31" t="s">
        <v>169</v>
      </c>
      <c r="D119" s="39"/>
      <c r="E119" s="39"/>
      <c r="F119" s="39"/>
      <c r="G119" s="32">
        <f>Cumulative!G119-Cumulative!F119</f>
        <v>178.20000000000005</v>
      </c>
      <c r="H119" s="32"/>
      <c r="I119" s="32">
        <f>Cumulative!I119</f>
        <v>170.2</v>
      </c>
      <c r="J119" s="32">
        <f>Cumulative!J119-Cumulative!I119</f>
        <v>177.20000000000005</v>
      </c>
      <c r="K119" s="32">
        <f>Cumulative!K119-Cumulative!J119</f>
        <v>191.39999999999992</v>
      </c>
      <c r="L119" s="32">
        <f>Cumulative!L119-Cumulative!K119</f>
        <v>168.10000000000002</v>
      </c>
      <c r="M119" s="32"/>
      <c r="N119" s="32">
        <f>Cumulative!N119</f>
        <v>195.63095710000005</v>
      </c>
      <c r="O119" s="32">
        <f>Cumulative!O119-Cumulative!N119</f>
        <v>208.49480739999973</v>
      </c>
      <c r="P119" s="32">
        <f>Cumulative!P119-Cumulative!O119</f>
        <v>194.63526059999964</v>
      </c>
      <c r="Q119" s="32">
        <f>Cumulative!Q119-Cumulative!P119</f>
        <v>182.83897490000061</v>
      </c>
      <c r="R119" s="32"/>
      <c r="S119" s="32">
        <f>Cumulative!S119</f>
        <v>194.97653260000013</v>
      </c>
      <c r="T119" s="32">
        <f>Cumulative!T119-Cumulative!S119</f>
        <v>188.5660966999998</v>
      </c>
      <c r="U119" s="32">
        <v>158.10967399999973</v>
      </c>
      <c r="V119" s="32">
        <f>Cumulative!V119-Cumulative!U119</f>
        <v>225.3518260999976</v>
      </c>
      <c r="W119" s="32"/>
      <c r="X119" s="32">
        <f>Cumulative!X119</f>
        <v>172.83146340000013</v>
      </c>
      <c r="Y119" s="32">
        <f>Cumulative!Y119-Cumulative!X119</f>
        <v>186.83538229999994</v>
      </c>
      <c r="Z119" s="32">
        <f>Cumulative!Z119-Cumulative!Y119</f>
        <v>185.71456430000012</v>
      </c>
      <c r="AA119" s="32">
        <f>Cumulative!AA119-Cumulative!Z119</f>
        <v>191.10004389999983</v>
      </c>
      <c r="AB119" s="32"/>
      <c r="AC119" s="32">
        <f>Cumulative!AC119</f>
        <v>189.63661370000003</v>
      </c>
      <c r="AD119" s="32">
        <f>Cumulative!AD119-Cumulative!AC119</f>
        <v>204.75668570000002</v>
      </c>
      <c r="AE119" s="32">
        <f>Cumulative!AE119-Cumulative!AD119</f>
        <v>179.99951829999998</v>
      </c>
      <c r="AF119" s="32">
        <f>Cumulative!AF119-Cumulative!AE119</f>
        <v>186.88559840000005</v>
      </c>
      <c r="AG119" s="32"/>
      <c r="AH119" s="32">
        <f>Cumulative!AH119</f>
        <v>176.87700940000002</v>
      </c>
      <c r="AI119" s="32">
        <f>Cumulative!AI119-Cumulative!AH119</f>
        <v>215.14083899999997</v>
      </c>
      <c r="AJ119" s="32">
        <f>Cumulative!AJ119-Cumulative!AI119</f>
        <v>194.6677411</v>
      </c>
      <c r="AK119" s="32">
        <f>Cumulative!AK119-Cumulative!AJ119</f>
        <v>212.38620739999988</v>
      </c>
      <c r="AL119" s="32"/>
      <c r="AM119" s="32">
        <f>Cumulative!AM119</f>
        <v>178.37659160000001</v>
      </c>
      <c r="AN119" s="32">
        <f>Cumulative!AN119-Cumulative!AM119</f>
        <v>196.06330080000006</v>
      </c>
      <c r="AO119" s="32">
        <f>Cumulative!AO119-Cumulative!AN119</f>
        <v>204.07262283999989</v>
      </c>
      <c r="AP119" s="155">
        <f>Cumulative!AP119-Cumulative!AO119</f>
        <v>218.47300460000008</v>
      </c>
      <c r="AQ119" s="32"/>
      <c r="AR119" s="32">
        <f>Cumulative!AR119</f>
        <v>237.2004724</v>
      </c>
      <c r="AS119" s="32">
        <f>Cumulative!AS119-Cumulative!AR119</f>
        <v>257.03492659999995</v>
      </c>
      <c r="AT119" s="32">
        <f>Cumulative!AT119-Cumulative!AS119</f>
        <v>247.59146879999997</v>
      </c>
      <c r="AU119" s="32">
        <f>Cumulative!AU119-Cumulative!AT119</f>
        <v>305.71061000000009</v>
      </c>
      <c r="AV119" s="32"/>
      <c r="AW119" s="32">
        <f>Cumulative!AW119</f>
        <v>258.07182579999994</v>
      </c>
      <c r="AX119" s="32">
        <f>Cumulative!AX119-Cumulative!AW119</f>
        <v>300.47857340000007</v>
      </c>
      <c r="AY119" s="32">
        <f>Cumulative!AY119-Cumulative!AX119</f>
        <v>253.40798859999995</v>
      </c>
      <c r="AZ119" s="32">
        <f>Cumulative!AZ119-Cumulative!AY119</f>
        <v>321.85551180000004</v>
      </c>
      <c r="BA119" s="32"/>
      <c r="BB119" s="32">
        <f>Cumulative!BB119</f>
        <v>299.20843010000004</v>
      </c>
      <c r="BC119" s="32">
        <f>Cumulative!BC119-Cumulative!BB119</f>
        <v>183.56243319999993</v>
      </c>
      <c r="BD119" s="32">
        <f>Cumulative!BD119-Cumulative!BC119</f>
        <v>193.64567910000005</v>
      </c>
      <c r="BE119" s="32">
        <f>Cumulative!BE119-Cumulative!BD119</f>
        <v>266.65514589999998</v>
      </c>
      <c r="BF119" s="32"/>
      <c r="BG119" s="32">
        <f>Cumulative!BG119</f>
        <v>246.78887180000004</v>
      </c>
      <c r="BH119" s="32">
        <f>Cumulative!BH119-Cumulative!BG119</f>
        <v>221.8528718</v>
      </c>
      <c r="BI119" s="32">
        <f>Cumulative!BI119-Cumulative!BH119</f>
        <v>316.10015420000013</v>
      </c>
      <c r="BJ119" s="32">
        <f>Cumulative!BJ119-Cumulative!BI119</f>
        <v>237.09231739999984</v>
      </c>
    </row>
    <row r="120" spans="2:62" x14ac:dyDescent="0.2">
      <c r="B120" s="220" t="s">
        <v>146</v>
      </c>
      <c r="C120" s="221" t="s">
        <v>147</v>
      </c>
      <c r="D120" s="40"/>
      <c r="E120" s="40"/>
      <c r="F120" s="40"/>
      <c r="G120" s="30">
        <f>Cumulative!G120-Cumulative!F120</f>
        <v>65.600000000000023</v>
      </c>
      <c r="H120" s="30"/>
      <c r="I120" s="30">
        <f>Cumulative!I120</f>
        <v>69.3</v>
      </c>
      <c r="J120" s="30">
        <f>Cumulative!J120-Cumulative!I120</f>
        <v>66.000000000000014</v>
      </c>
      <c r="K120" s="30">
        <f>Cumulative!K120-Cumulative!J120</f>
        <v>70.299999999999983</v>
      </c>
      <c r="L120" s="30">
        <f>Cumulative!L120-Cumulative!K120</f>
        <v>56.700000000000017</v>
      </c>
      <c r="M120" s="30"/>
      <c r="N120" s="30">
        <f>Cumulative!N120</f>
        <v>55.533700000000003</v>
      </c>
      <c r="O120" s="30">
        <f>Cumulative!O120-Cumulative!N120</f>
        <v>47.905075000000004</v>
      </c>
      <c r="P120" s="30">
        <f>Cumulative!P120-Cumulative!O120</f>
        <v>44.215129999999945</v>
      </c>
      <c r="Q120" s="30">
        <f>Cumulative!Q120-Cumulative!P120</f>
        <v>60.046095000000037</v>
      </c>
      <c r="R120" s="30"/>
      <c r="S120" s="30">
        <f>Cumulative!S120</f>
        <v>52.629984999999998</v>
      </c>
      <c r="T120" s="30">
        <f>Cumulative!T120-Cumulative!S120</f>
        <v>65.331860000000006</v>
      </c>
      <c r="U120" s="30">
        <f>Cumulative!U120-Cumulative!T120</f>
        <v>42.995344999999986</v>
      </c>
      <c r="V120" s="30">
        <f>Cumulative!V120-Cumulative!U120</f>
        <v>88.202135000000027</v>
      </c>
      <c r="W120" s="30"/>
      <c r="X120" s="30">
        <f>Cumulative!X120</f>
        <v>40.400544999999994</v>
      </c>
      <c r="Y120" s="30">
        <f>Cumulative!Y120-Cumulative!X120</f>
        <v>71.568835000000007</v>
      </c>
      <c r="Z120" s="30">
        <f>Cumulative!Z120-Cumulative!Y120</f>
        <v>33.454419999999999</v>
      </c>
      <c r="AA120" s="30">
        <f>Cumulative!AA120-Cumulative!Z120</f>
        <v>29.688154999999995</v>
      </c>
      <c r="AB120" s="30"/>
      <c r="AC120" s="30">
        <f>Cumulative!AC120</f>
        <v>36.762435000000011</v>
      </c>
      <c r="AD120" s="30">
        <f>Cumulative!AD120-Cumulative!AC120</f>
        <v>38.209799999999987</v>
      </c>
      <c r="AE120" s="30">
        <f>Cumulative!AE120-Cumulative!AD120</f>
        <v>29.347470000000001</v>
      </c>
      <c r="AF120" s="30">
        <f>Cumulative!AF120-Cumulative!AE120</f>
        <v>26.596115000000026</v>
      </c>
      <c r="AG120" s="30"/>
      <c r="AH120" s="30">
        <f>Cumulative!AH120</f>
        <v>31.603190000000001</v>
      </c>
      <c r="AI120" s="30">
        <f>Cumulative!AI120-Cumulative!AH120</f>
        <v>50.957354999999993</v>
      </c>
      <c r="AJ120" s="30">
        <f>Cumulative!AJ120-Cumulative!AI120</f>
        <v>25.918424999999999</v>
      </c>
      <c r="AK120" s="30">
        <f>Cumulative!AK120-Cumulative!AJ120</f>
        <v>51.456559999999982</v>
      </c>
      <c r="AL120" s="30"/>
      <c r="AM120" s="30">
        <f>Cumulative!AM120</f>
        <v>39.149239999999999</v>
      </c>
      <c r="AN120" s="30">
        <f>Cumulative!AN120-Cumulative!AM120</f>
        <v>38.564174999999999</v>
      </c>
      <c r="AO120" s="30">
        <f>Cumulative!AO120-Cumulative!AN120</f>
        <v>32.727509999999995</v>
      </c>
      <c r="AP120" s="190">
        <f>Cumulative!AP120-Cumulative!AO120</f>
        <v>53.583654999999993</v>
      </c>
      <c r="AQ120" s="30"/>
      <c r="AR120" s="30">
        <f>Cumulative!AR120</f>
        <v>70.440256999999988</v>
      </c>
      <c r="AS120" s="30">
        <f>Cumulative!AS120-Cumulative!AR120</f>
        <v>94.56165</v>
      </c>
      <c r="AT120" s="30">
        <f>Cumulative!AT120-Cumulative!AS120</f>
        <v>76.996093999999999</v>
      </c>
      <c r="AU120" s="30">
        <f>Cumulative!AU120-Cumulative!AT120</f>
        <v>75.277686000000074</v>
      </c>
      <c r="AV120" s="30"/>
      <c r="AW120" s="30">
        <f>Cumulative!AW120</f>
        <v>97.673680000000004</v>
      </c>
      <c r="AX120" s="30">
        <f>Cumulative!AX120-Cumulative!AW120</f>
        <v>127.05268100000002</v>
      </c>
      <c r="AY120" s="30">
        <f>Cumulative!AY120-Cumulative!AX120</f>
        <v>78.485225999999926</v>
      </c>
      <c r="AZ120" s="30">
        <f>Cumulative!AZ120-Cumulative!AY120</f>
        <v>136.69350000000003</v>
      </c>
      <c r="BA120" s="30"/>
      <c r="BB120" s="30">
        <f>Cumulative!BB120</f>
        <v>127.13165000000001</v>
      </c>
      <c r="BC120" s="30">
        <f>Cumulative!BC120-Cumulative!BB120</f>
        <v>21.144687999999974</v>
      </c>
      <c r="BD120" s="30">
        <f>Cumulative!BD120-Cumulative!BC120</f>
        <v>24.786800000000028</v>
      </c>
      <c r="BE120" s="30">
        <f>Cumulative!BE120-Cumulative!BD120</f>
        <v>115.28748999999996</v>
      </c>
      <c r="BF120" s="30"/>
      <c r="BG120" s="30">
        <f>Cumulative!BG120</f>
        <v>108.60030000000002</v>
      </c>
      <c r="BH120" s="30">
        <f>Cumulative!BH120-Cumulative!BG120</f>
        <v>58.078849999999974</v>
      </c>
      <c r="BI120" s="30">
        <f>Cumulative!BI120-Cumulative!BH120</f>
        <v>132.60052700000006</v>
      </c>
      <c r="BJ120" s="30">
        <f>Cumulative!BJ120-Cumulative!BI120</f>
        <v>94.168199999999956</v>
      </c>
    </row>
    <row r="121" spans="2:62" x14ac:dyDescent="0.2">
      <c r="B121" s="220" t="s">
        <v>276</v>
      </c>
      <c r="C121" s="221" t="s">
        <v>277</v>
      </c>
      <c r="D121" s="40"/>
      <c r="E121" s="40"/>
      <c r="F121" s="40"/>
      <c r="G121" s="30"/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W121" s="30"/>
      <c r="X121" s="30">
        <f>Cumulative!X121</f>
        <v>9</v>
      </c>
      <c r="Y121" s="30">
        <f>Cumulative!Y121-Cumulative!X121</f>
        <v>8</v>
      </c>
      <c r="Z121" s="30">
        <f>Cumulative!Z121-Cumulative!Y121</f>
        <v>16</v>
      </c>
      <c r="AA121" s="30">
        <f>Cumulative!AA121-Cumulative!Z121</f>
        <v>17.899999999999999</v>
      </c>
      <c r="AB121" s="30"/>
      <c r="AC121" s="30">
        <f>Cumulative!AC121</f>
        <v>16.3</v>
      </c>
      <c r="AD121" s="30">
        <f>Cumulative!AD121-Cumulative!AC121</f>
        <v>15.2</v>
      </c>
      <c r="AE121" s="30">
        <f>Cumulative!AE121-Cumulative!AD121</f>
        <v>23</v>
      </c>
      <c r="AF121" s="30">
        <f>Cumulative!AF121-Cumulative!AE121</f>
        <v>20.948665999999989</v>
      </c>
      <c r="AG121" s="30"/>
      <c r="AH121" s="30">
        <f>Cumulative!AH121</f>
        <v>24.219000000000001</v>
      </c>
      <c r="AI121" s="30">
        <f>Cumulative!AI121-Cumulative!AH121</f>
        <v>24.52855000000001</v>
      </c>
      <c r="AJ121" s="30">
        <f>Cumulative!AJ121-Cumulative!AI121</f>
        <v>40.89159999999999</v>
      </c>
      <c r="AK121" s="30">
        <f>Cumulative!AK121-Cumulative!AJ121</f>
        <v>31.744950000000031</v>
      </c>
      <c r="AL121" s="30"/>
      <c r="AM121" s="30">
        <f>Cumulative!AM121</f>
        <v>23.025950000000005</v>
      </c>
      <c r="AN121" s="30">
        <f>Cumulative!AN121-Cumulative!AM121</f>
        <v>29.899049999999999</v>
      </c>
      <c r="AO121" s="30">
        <f>Cumulative!AO121-Cumulative!AN121</f>
        <v>30.439714539999976</v>
      </c>
      <c r="AP121" s="190">
        <f>Cumulative!AP121-Cumulative!AO121</f>
        <v>35.261223000000044</v>
      </c>
      <c r="AQ121" s="30"/>
      <c r="AR121" s="30">
        <f>Cumulative!AR121</f>
        <v>34.21848</v>
      </c>
      <c r="AS121" s="30">
        <f>Cumulative!AS121-Cumulative!AR121</f>
        <v>24.211499999999987</v>
      </c>
      <c r="AT121" s="30">
        <f>Cumulative!AT121-Cumulative!AS121</f>
        <v>21.988500000000016</v>
      </c>
      <c r="AU121" s="30">
        <f>Cumulative!AU121-Cumulative!AT121</f>
        <v>73.019102000000018</v>
      </c>
      <c r="AV121" s="30"/>
      <c r="AW121" s="30">
        <f>Cumulative!AW121</f>
        <v>36.888528999999991</v>
      </c>
      <c r="AX121" s="30">
        <f>Cumulative!AX121-Cumulative!AW121</f>
        <v>31.734899999999996</v>
      </c>
      <c r="AY121" s="30">
        <f>Cumulative!AY121-Cumulative!AX121</f>
        <v>40.456250000000011</v>
      </c>
      <c r="AZ121" s="30">
        <f>Cumulative!AZ121-Cumulative!AY121</f>
        <v>41.083400000000012</v>
      </c>
      <c r="BA121" s="30"/>
      <c r="BB121" s="30">
        <f>Cumulative!BB121</f>
        <v>48.510570000000016</v>
      </c>
      <c r="BC121" s="30">
        <f>Cumulative!BC121-Cumulative!BB121</f>
        <v>12.297401999999977</v>
      </c>
      <c r="BD121" s="30">
        <f>Cumulative!BD121-Cumulative!BC121</f>
        <v>13.797398000000001</v>
      </c>
      <c r="BE121" s="30">
        <f>Cumulative!BE121-Cumulative!BD121</f>
        <v>10.9392</v>
      </c>
      <c r="BF121" s="30"/>
      <c r="BG121" s="30">
        <f>Cumulative!BG121</f>
        <v>14.9727</v>
      </c>
      <c r="BH121" s="30">
        <f>Cumulative!BH121-Cumulative!BG121</f>
        <v>16.512499999999999</v>
      </c>
      <c r="BI121" s="30">
        <f>Cumulative!BI121-Cumulative!BH121</f>
        <v>31.047199999999997</v>
      </c>
      <c r="BJ121" s="30">
        <f>Cumulative!BJ121-Cumulative!BI121</f>
        <v>12.209500000000006</v>
      </c>
    </row>
    <row r="122" spans="2:62" x14ac:dyDescent="0.2">
      <c r="B122" s="220" t="s">
        <v>341</v>
      </c>
      <c r="C122" s="221" t="s">
        <v>342</v>
      </c>
      <c r="D122" s="40"/>
      <c r="E122" s="40"/>
      <c r="F122" s="40"/>
      <c r="G122" s="30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  <c r="AF122" s="30"/>
      <c r="AG122" s="30"/>
      <c r="AH122" s="30"/>
      <c r="AI122" s="30"/>
      <c r="AJ122" s="30"/>
      <c r="AK122" s="30"/>
      <c r="AL122" s="30"/>
      <c r="AM122" s="30"/>
      <c r="AN122" s="30"/>
      <c r="AO122" s="30"/>
      <c r="AP122" s="190"/>
      <c r="AQ122" s="30"/>
      <c r="AR122" s="30"/>
      <c r="AS122" s="30"/>
      <c r="AT122" s="30"/>
      <c r="AU122" s="30"/>
      <c r="AV122" s="30"/>
      <c r="AW122" s="30"/>
      <c r="AX122" s="30"/>
      <c r="AY122" s="30"/>
      <c r="AZ122" s="30"/>
      <c r="BA122" s="30"/>
      <c r="BB122" s="30"/>
      <c r="BC122" s="30"/>
      <c r="BD122" s="30"/>
      <c r="BE122" s="30">
        <f>Cumulative!BE122-Cumulative!BD122</f>
        <v>3.7920000000000003</v>
      </c>
      <c r="BF122" s="30"/>
      <c r="BG122" s="30">
        <f>Cumulative!BG122</f>
        <v>3.0819999999999999</v>
      </c>
      <c r="BH122" s="30">
        <f>Cumulative!BH122-Cumulative!BG122</f>
        <v>2.1920000000000002</v>
      </c>
      <c r="BI122" s="30">
        <f>Cumulative!BI122-Cumulative!BH122</f>
        <v>2.3840000000000003</v>
      </c>
      <c r="BJ122" s="30">
        <f>Cumulative!BJ122-Cumulative!BI122</f>
        <v>3.1290000000000004</v>
      </c>
    </row>
    <row r="123" spans="2:62" x14ac:dyDescent="0.2">
      <c r="B123" s="38" t="s">
        <v>26</v>
      </c>
      <c r="C123" s="31" t="s">
        <v>96</v>
      </c>
      <c r="D123" s="39"/>
      <c r="E123" s="39"/>
      <c r="F123" s="39"/>
      <c r="G123" s="32">
        <f>Cumulative!G123-Cumulative!F123</f>
        <v>0</v>
      </c>
      <c r="H123" s="32"/>
      <c r="I123" s="32">
        <f>Cumulative!I123</f>
        <v>0</v>
      </c>
      <c r="J123" s="32">
        <f>Cumulative!J123-Cumulative!I123</f>
        <v>0</v>
      </c>
      <c r="K123" s="32">
        <f>Cumulative!K123-Cumulative!J123</f>
        <v>7.6</v>
      </c>
      <c r="L123" s="32">
        <f>Cumulative!L123-Cumulative!K123</f>
        <v>0</v>
      </c>
      <c r="M123" s="32"/>
      <c r="N123" s="32">
        <f>Cumulative!N123</f>
        <v>19.451450000000001</v>
      </c>
      <c r="O123" s="32">
        <f>Cumulative!O123-Cumulative!N123</f>
        <v>18.17729999999991</v>
      </c>
      <c r="P123" s="32">
        <f>Cumulative!P123-Cumulative!O123</f>
        <v>38.890600000000234</v>
      </c>
      <c r="Q123" s="32">
        <f>Cumulative!Q123-Cumulative!P123</f>
        <v>103.28064999999987</v>
      </c>
      <c r="R123" s="32"/>
      <c r="S123" s="32">
        <f>Cumulative!S123</f>
        <v>60.771900000000016</v>
      </c>
      <c r="T123" s="32">
        <f>Cumulative!T123-Cumulative!S123</f>
        <v>107.54438000000005</v>
      </c>
      <c r="U123" s="32">
        <f>Cumulative!U123-Cumulative!T123</f>
        <v>91.089860000000101</v>
      </c>
      <c r="V123" s="32">
        <f>Cumulative!V123-Cumulative!U123</f>
        <v>96.572600999999963</v>
      </c>
      <c r="W123" s="32"/>
      <c r="X123" s="32">
        <f>Cumulative!X123</f>
        <v>69.289000000000001</v>
      </c>
      <c r="Y123" s="32">
        <f>Cumulative!Y123-Cumulative!X123</f>
        <v>111.26991000000019</v>
      </c>
      <c r="Z123" s="32">
        <f>Cumulative!Z123-Cumulative!Y123</f>
        <v>49.825849999999718</v>
      </c>
      <c r="AA123" s="32">
        <f>Cumulative!AA123-Cumulative!Z123</f>
        <v>109.07469999999989</v>
      </c>
      <c r="AB123" s="32"/>
      <c r="AC123" s="32">
        <f>Cumulative!AC123</f>
        <v>8.1213500000000067</v>
      </c>
      <c r="AD123" s="32">
        <f>Cumulative!AD123-Cumulative!AC123</f>
        <v>83.704699999999889</v>
      </c>
      <c r="AE123" s="32">
        <f>Cumulative!AE123-Cumulative!AD123</f>
        <v>84.143700000000081</v>
      </c>
      <c r="AF123" s="32">
        <f>Cumulative!AF123-Cumulative!AE123</f>
        <v>83.54180000000008</v>
      </c>
      <c r="AG123" s="32"/>
      <c r="AH123" s="32">
        <f>Cumulative!AH123</f>
        <v>61.624099999999999</v>
      </c>
      <c r="AI123" s="32">
        <f>Cumulative!AI123-Cumulative!AH123</f>
        <v>91.676349999999957</v>
      </c>
      <c r="AJ123" s="32">
        <f>Cumulative!AJ123-Cumulative!AI123</f>
        <v>65.271450000000073</v>
      </c>
      <c r="AK123" s="32">
        <f>Cumulative!AK123-Cumulative!AJ123</f>
        <v>40.409299999999917</v>
      </c>
      <c r="AL123" s="32"/>
      <c r="AM123" s="32">
        <f>Cumulative!AM123</f>
        <v>36.800000000000011</v>
      </c>
      <c r="AN123" s="32">
        <f>Cumulative!AN123-Cumulative!AM123</f>
        <v>66.300000000000011</v>
      </c>
      <c r="AO123" s="32">
        <f>Cumulative!AO123-Cumulative!AN123</f>
        <v>88.226249999999936</v>
      </c>
      <c r="AP123" s="155">
        <f>Cumulative!AP123-Cumulative!AO123</f>
        <v>98.96390800000006</v>
      </c>
      <c r="AQ123" s="32"/>
      <c r="AR123" s="32">
        <f>Cumulative!AR123</f>
        <v>62.698100000000011</v>
      </c>
      <c r="AS123" s="32">
        <f>Cumulative!AS123-Cumulative!AR123</f>
        <v>60.611397999999951</v>
      </c>
      <c r="AT123" s="32">
        <f>Cumulative!AT123-Cumulative!AS123</f>
        <v>65.916809999999941</v>
      </c>
      <c r="AU123" s="32">
        <f>Cumulative!AU123-Cumulative!AT123</f>
        <v>97.952040000000011</v>
      </c>
      <c r="AV123" s="32"/>
      <c r="AW123" s="32">
        <f>Cumulative!AW123</f>
        <v>72.451099999999997</v>
      </c>
      <c r="AX123" s="32">
        <f>Cumulative!AX123-Cumulative!AW123</f>
        <v>80.066500000000019</v>
      </c>
      <c r="AY123" s="32">
        <f>Cumulative!AY123-Cumulative!AX123</f>
        <v>82.024199999999951</v>
      </c>
      <c r="AZ123" s="32">
        <f>Cumulative!AZ123-Cumulative!AY123</f>
        <v>71.955349999999953</v>
      </c>
      <c r="BA123" s="32"/>
      <c r="BB123" s="32">
        <f>Cumulative!BB123</f>
        <v>49.288400000000024</v>
      </c>
      <c r="BC123" s="32">
        <f>Cumulative!BC123-Cumulative!BB123</f>
        <v>46.925999999999931</v>
      </c>
      <c r="BD123" s="32">
        <f>Cumulative!BD123-Cumulative!BC123</f>
        <v>65.873300000000086</v>
      </c>
      <c r="BE123" s="32">
        <f>Cumulative!BE123-Cumulative!BD123</f>
        <v>69.896400000000085</v>
      </c>
      <c r="BF123" s="32"/>
      <c r="BG123" s="32">
        <f>Cumulative!BG123</f>
        <v>58.335300000000018</v>
      </c>
      <c r="BH123" s="32">
        <f>Cumulative!BH123-Cumulative!BG123</f>
        <v>27.364049999999963</v>
      </c>
      <c r="BI123" s="32">
        <f>Cumulative!BI123-Cumulative!BH123</f>
        <v>19.534350000000018</v>
      </c>
      <c r="BJ123" s="32">
        <f>Cumulative!BJ123-Cumulative!BI123</f>
        <v>34.862099999999828</v>
      </c>
    </row>
    <row r="124" spans="2:62" x14ac:dyDescent="0.2">
      <c r="B124" s="79" t="s">
        <v>116</v>
      </c>
      <c r="C124" s="81" t="s">
        <v>117</v>
      </c>
      <c r="D124" s="80"/>
      <c r="E124" s="80"/>
      <c r="F124" s="80"/>
      <c r="G124" s="87">
        <f>G109+G110+G115+G118+G119+G123</f>
        <v>1448.3999999999999</v>
      </c>
      <c r="H124" s="87"/>
      <c r="I124" s="87">
        <f>I109+I110+I115+I118+I119+I123</f>
        <v>1401.6000000000001</v>
      </c>
      <c r="J124" s="87">
        <f>J109+J110+J115+J118+J119+J123</f>
        <v>1544.2</v>
      </c>
      <c r="K124" s="87">
        <f>K109+K110+K115+K118+K119+K123</f>
        <v>1661.8999999999996</v>
      </c>
      <c r="L124" s="87">
        <f>L109+L110+L115+L118+L119+L123</f>
        <v>1568.5</v>
      </c>
      <c r="M124" s="87"/>
      <c r="N124" s="87">
        <f>N109+N110+N115+N118+N119+N123</f>
        <v>1582.9114131000001</v>
      </c>
      <c r="O124" s="87">
        <f>O109+O110+O115+O118+O119+O123</f>
        <v>1687.8595838999997</v>
      </c>
      <c r="P124" s="87">
        <f>P109+P110+P115+P118+P119+P123</f>
        <v>1542.2303932</v>
      </c>
      <c r="Q124" s="87">
        <f>Q109+Q110+Q115+Q118+Q119+Q123</f>
        <v>1487.0986098000001</v>
      </c>
      <c r="R124" s="87"/>
      <c r="S124" s="87">
        <f>S109+S110+S115+S118+S119+S123</f>
        <v>1517.1969541000003</v>
      </c>
      <c r="T124" s="87">
        <f>T109+T110+T115+T118+T119+T123</f>
        <v>1545.1515771999996</v>
      </c>
      <c r="U124" s="87">
        <f>U109+U110+U115+U118+U119+U123</f>
        <v>1408.0425330000005</v>
      </c>
      <c r="V124" s="87">
        <f>V109+V110+V115+V118+V119+V123</f>
        <v>1489.1581225999967</v>
      </c>
      <c r="W124" s="87"/>
      <c r="X124" s="87">
        <f>X109+X110+X115+X118+X119+X123</f>
        <v>1493.3044567000004</v>
      </c>
      <c r="Y124" s="87">
        <f>Y109+Y110+Y115+Y118+Y119+Y123</f>
        <v>1502.1730426000001</v>
      </c>
      <c r="Z124" s="87">
        <f>Z109+Z110+Z115+Z118+Z119+Z123</f>
        <v>1642.9644293000003</v>
      </c>
      <c r="AA124" s="87">
        <f>AA109+AA110+AA115+AA118+AA119+AA123</f>
        <v>1713.2214523999985</v>
      </c>
      <c r="AB124" s="87"/>
      <c r="AC124" s="87">
        <f>AC109+AC110+AC115+AC118+AC119+AC123</f>
        <v>1781.2392677000003</v>
      </c>
      <c r="AD124" s="87">
        <f>AD109+AD110+AD115+AD118+AD119+AD123</f>
        <v>1828.3050091999994</v>
      </c>
      <c r="AE124" s="87">
        <f>AE109+AE110+AE115+AE118+AE119+AE123</f>
        <v>1840.4895582999998</v>
      </c>
      <c r="AF124" s="87">
        <f>AF109+AF110+AF115+AF118+AF119+AF123</f>
        <v>1829.3166284000004</v>
      </c>
      <c r="AG124" s="87"/>
      <c r="AH124" s="87">
        <f>AH109+AH110+AH115+AH118+AH119+AH123</f>
        <v>1856.0650604000002</v>
      </c>
      <c r="AI124" s="87">
        <f>AI109+AI110+AI115+AI118+AI119+AI123</f>
        <v>1808.5260233999993</v>
      </c>
      <c r="AJ124" s="87">
        <f>AJ109+AJ110+AJ115+AJ118+AJ119+AJ123</f>
        <v>1782.8615371000005</v>
      </c>
      <c r="AK124" s="87">
        <f>AK109+AK110+AK115+AK118+AK119+AK123</f>
        <v>1864.6443453999996</v>
      </c>
      <c r="AL124" s="87"/>
      <c r="AM124" s="87">
        <f>AM109+AM110+AM115+AM118+AM119+AM123</f>
        <v>1801.7863701000001</v>
      </c>
      <c r="AN124" s="87">
        <f>AN109+AN110+AN115+AN118+AN119+AN123</f>
        <v>2033.5811967999996</v>
      </c>
      <c r="AO124" s="87">
        <f>AO109+AO110+AO115+AO118+AO119+AO123</f>
        <v>1964.1810878400001</v>
      </c>
      <c r="AP124" s="198">
        <f>AP109+AP110+AP115+AP118+AP119+AP123</f>
        <v>1769.3494011000007</v>
      </c>
      <c r="AQ124" s="87"/>
      <c r="AR124" s="87">
        <f>AR109+AR110+AR115+AR118+AR119+AR123</f>
        <v>1994.4925009000001</v>
      </c>
      <c r="AS124" s="87">
        <f>AS109+AS110+AS115+AS118+AS119+AS123</f>
        <v>1864.8927885999997</v>
      </c>
      <c r="AT124" s="87">
        <f>AT109+AT110+AT115+AT118+AT119+AT123</f>
        <v>1925.1104373000014</v>
      </c>
      <c r="AU124" s="87">
        <f>AU109+AU110+AU115+AU118+AU119+AU123</f>
        <v>2022.0163259999968</v>
      </c>
      <c r="AV124" s="87"/>
      <c r="AW124" s="87">
        <f>AW109+AW110+AW115+AW118+AW119+AW123</f>
        <v>2108.8896903</v>
      </c>
      <c r="AX124" s="87">
        <f>AX109+AX110+AX115+AX118+AX119+AX123</f>
        <v>2096.1872533999999</v>
      </c>
      <c r="AY124" s="87">
        <f>AY109+AY110+AY115+AY118+AY119+AY123</f>
        <v>1959.5766785000001</v>
      </c>
      <c r="AZ124" s="87">
        <f>AZ109+AZ110+AZ115+AZ118+AZ119+AZ123</f>
        <v>2276.6811289999987</v>
      </c>
      <c r="BA124" s="87"/>
      <c r="BB124" s="87">
        <f>BB109+BB110+BB115+BB118+BB119+BB123</f>
        <v>2461.7652775999995</v>
      </c>
      <c r="BC124" s="87">
        <f>BC109+BC110+BC115+BC118+BC119+BC123</f>
        <v>1702.4243507000003</v>
      </c>
      <c r="BD124" s="87">
        <f>BD109+BD110+BD115+BD118+BD119+BD123</f>
        <v>2211.8179321000007</v>
      </c>
      <c r="BE124" s="87">
        <f>BE109+BE110+BE115+BE118+BE119+BE123</f>
        <v>2185.8800329000001</v>
      </c>
      <c r="BF124" s="87"/>
      <c r="BG124" s="87">
        <f>BG109+BG110+BG115+BG118+BG119+BG123</f>
        <v>2232.7164238</v>
      </c>
      <c r="BH124" s="87">
        <f>BH109+BH110+BH115+BH118+BH119+BH123</f>
        <v>1975.4314441000001</v>
      </c>
      <c r="BI124" s="87">
        <f>BI109+BI110+BI115+BI118+BI119+BI123</f>
        <v>2132.0038607000001</v>
      </c>
      <c r="BJ124" s="87">
        <f>BJ109+BJ110+BJ115+BJ118+BJ119+BJ123</f>
        <v>1969.6477904000003</v>
      </c>
    </row>
    <row r="125" spans="2:62" ht="15" thickBot="1" x14ac:dyDescent="0.25">
      <c r="B125" s="41" t="s">
        <v>93</v>
      </c>
      <c r="C125" s="33" t="s">
        <v>94</v>
      </c>
      <c r="D125" s="42"/>
      <c r="E125" s="42"/>
      <c r="F125" s="42"/>
      <c r="G125" s="224">
        <f>Cumulative!G125-Cumulative!F125</f>
        <v>3.4000000000000057</v>
      </c>
      <c r="H125" s="224"/>
      <c r="I125" s="224">
        <f>Cumulative!I125</f>
        <v>6.8</v>
      </c>
      <c r="J125" s="224">
        <f>Cumulative!J125-Cumulative!I125</f>
        <v>20.3</v>
      </c>
      <c r="K125" s="224">
        <f>Cumulative!K125-Cumulative!J125</f>
        <v>18.399999999999999</v>
      </c>
      <c r="L125" s="224">
        <f>Cumulative!L125-Cumulative!K125</f>
        <v>11.600000000000001</v>
      </c>
      <c r="M125" s="224"/>
      <c r="N125" s="224">
        <f>Cumulative!N125</f>
        <v>12.40241</v>
      </c>
      <c r="O125" s="224">
        <f>Cumulative!O125-Cumulative!N125</f>
        <v>23.524219999999996</v>
      </c>
      <c r="P125" s="224">
        <f>Cumulative!P125-Cumulative!O125</f>
        <v>20.373370000000001</v>
      </c>
      <c r="Q125" s="224">
        <f>Cumulative!Q125-Cumulative!P125</f>
        <v>11.900000000000006</v>
      </c>
      <c r="R125" s="224"/>
      <c r="S125" s="224">
        <f>Cumulative!S125</f>
        <v>12.3879</v>
      </c>
      <c r="T125" s="224">
        <f>Cumulative!T125-Cumulative!S125</f>
        <v>149.25614999999999</v>
      </c>
      <c r="U125" s="224">
        <v>14.422579999999996</v>
      </c>
      <c r="V125" s="224">
        <f>Cumulative!V125-Cumulative!U125</f>
        <v>19.199999999999989</v>
      </c>
      <c r="W125" s="224"/>
      <c r="X125" s="224">
        <f>Cumulative!X125</f>
        <v>48.127059500000001</v>
      </c>
      <c r="Y125" s="224">
        <f>Cumulative!Y125-Cumulative!X125</f>
        <v>29.311163599999986</v>
      </c>
      <c r="Z125" s="224">
        <f>Cumulative!Z125-Cumulative!Y125</f>
        <v>0.3617769000000095</v>
      </c>
      <c r="AA125" s="224">
        <f>Cumulative!AA125-Cumulative!Z125</f>
        <v>15.799999999999997</v>
      </c>
      <c r="AB125" s="224"/>
      <c r="AC125" s="224">
        <f>Cumulative!AC125</f>
        <v>43.013400000000004</v>
      </c>
      <c r="AD125" s="224">
        <f>Cumulative!AD125-Cumulative!AC125</f>
        <v>69.242253000000005</v>
      </c>
      <c r="AE125" s="224">
        <f>Cumulative!AE125-Cumulative!AD125</f>
        <v>17.489949999999979</v>
      </c>
      <c r="AF125" s="224">
        <f>Cumulative!AF125-Cumulative!AE125</f>
        <v>76.954397</v>
      </c>
      <c r="AG125" s="224"/>
      <c r="AH125" s="224">
        <f>Cumulative!AH125</f>
        <v>58.4</v>
      </c>
      <c r="AI125" s="224">
        <f>Cumulative!AI125-Cumulative!AH125</f>
        <v>10.000000000000007</v>
      </c>
      <c r="AJ125" s="224">
        <f>Cumulative!AJ125-Cumulative!AI125</f>
        <v>2.0707499999999897</v>
      </c>
      <c r="AK125" s="224">
        <f>Cumulative!AK125-Cumulative!AJ125</f>
        <v>8.6787500000000222</v>
      </c>
      <c r="AL125" s="224"/>
      <c r="AM125" s="224">
        <f>Cumulative!AM125</f>
        <v>8.8000000000000007</v>
      </c>
      <c r="AN125" s="224">
        <f>Cumulative!AN125-Cumulative!AM125</f>
        <v>3.4929999999999986</v>
      </c>
      <c r="AO125" s="224">
        <f>Cumulative!AO125-Cumulative!AN125</f>
        <v>27.068619999999996</v>
      </c>
      <c r="AP125" s="225">
        <f>Cumulative!AP125-Cumulative!AO125</f>
        <v>25.543576999999992</v>
      </c>
      <c r="AQ125" s="224"/>
      <c r="AR125" s="224">
        <f>Cumulative!AR125</f>
        <v>56.523167000000001</v>
      </c>
      <c r="AS125" s="224">
        <f>Cumulative!AS125-Cumulative!AR125</f>
        <v>53.499599999999987</v>
      </c>
      <c r="AT125" s="224">
        <f>Cumulative!AT125-Cumulative!AS125</f>
        <v>68.523007000000007</v>
      </c>
      <c r="AU125" s="224">
        <f>Cumulative!AU125-Cumulative!AT125</f>
        <v>46.611953</v>
      </c>
      <c r="AV125" s="224"/>
      <c r="AW125" s="224">
        <f>Cumulative!AW125</f>
        <v>63.560799000000003</v>
      </c>
      <c r="AX125" s="224">
        <f>Cumulative!AX125-Cumulative!AW125</f>
        <v>29.925928999999996</v>
      </c>
      <c r="AY125" s="224">
        <f>Cumulative!AY125-Cumulative!AX125</f>
        <v>35.447136999999998</v>
      </c>
      <c r="AZ125" s="224">
        <f>Cumulative!AZ125-Cumulative!AY125</f>
        <v>29.955287999999996</v>
      </c>
      <c r="BA125" s="224"/>
      <c r="BB125" s="224">
        <f>Cumulative!BB125</f>
        <v>4.6908300000000001</v>
      </c>
      <c r="BC125" s="224">
        <f>Cumulative!BC125-Cumulative!BB125</f>
        <v>16.619</v>
      </c>
      <c r="BD125" s="224">
        <f>Cumulative!BD125-Cumulative!BC125</f>
        <v>15.757969999999993</v>
      </c>
      <c r="BE125" s="224">
        <f>Cumulative!BE125-Cumulative!BD125</f>
        <v>33.774395999999996</v>
      </c>
      <c r="BF125" s="224"/>
      <c r="BG125" s="224">
        <f>Cumulative!BG125</f>
        <v>3.59395</v>
      </c>
      <c r="BH125" s="224">
        <f>Cumulative!BH125-Cumulative!BG125</f>
        <v>2.4048621999999997</v>
      </c>
      <c r="BI125" s="224">
        <f>Cumulative!BI125-Cumulative!BH125</f>
        <v>5.0908400000000018</v>
      </c>
      <c r="BJ125" s="224">
        <f>Cumulative!BJ125-Cumulative!BI125</f>
        <v>3.6830789999999958</v>
      </c>
    </row>
    <row r="126" spans="2:62" x14ac:dyDescent="0.2">
      <c r="B126" s="167" t="s">
        <v>269</v>
      </c>
      <c r="C126" s="28"/>
      <c r="D126" s="39"/>
      <c r="E126" s="39"/>
      <c r="F126" s="39"/>
      <c r="G126" s="39"/>
      <c r="H126" s="39"/>
      <c r="I126" s="39"/>
      <c r="J126" s="39"/>
      <c r="K126" s="39"/>
      <c r="L126" s="39"/>
      <c r="M126" s="39"/>
      <c r="N126" s="39"/>
      <c r="O126" s="39"/>
      <c r="P126" s="39"/>
      <c r="Q126" s="39"/>
      <c r="R126" s="39"/>
      <c r="S126" s="39"/>
      <c r="T126" s="39"/>
      <c r="X126" s="39"/>
      <c r="Y126" s="39"/>
      <c r="Z126" s="39"/>
      <c r="AA126" s="39"/>
      <c r="AC126" s="39"/>
      <c r="AH126" s="39"/>
      <c r="AJ126" s="39"/>
      <c r="AK126" s="39"/>
      <c r="AM126" s="39"/>
      <c r="AN126" s="39"/>
    </row>
    <row r="127" spans="2:62" ht="15" thickBot="1" x14ac:dyDescent="0.25">
      <c r="B127" s="156" t="s">
        <v>280</v>
      </c>
      <c r="C127" s="27" t="s">
        <v>281</v>
      </c>
      <c r="D127" s="27"/>
      <c r="E127" s="27"/>
      <c r="F127" s="27"/>
      <c r="G127" s="40"/>
      <c r="H127" s="40"/>
      <c r="I127" s="40"/>
      <c r="J127" s="40"/>
      <c r="K127" s="40"/>
      <c r="L127" s="40"/>
      <c r="M127" s="40"/>
      <c r="N127" s="27"/>
      <c r="O127" s="40"/>
      <c r="P127" s="40"/>
      <c r="Q127" s="40"/>
      <c r="R127" s="40"/>
      <c r="S127" s="27"/>
      <c r="T127" s="27"/>
      <c r="X127" s="27"/>
      <c r="Y127" s="27"/>
      <c r="Z127" s="27"/>
      <c r="AA127" s="27"/>
      <c r="AC127" s="27"/>
      <c r="AH127" s="27"/>
      <c r="AJ127" s="27"/>
      <c r="AK127" s="27"/>
      <c r="AM127" s="27"/>
      <c r="AN127" s="27"/>
    </row>
    <row r="128" spans="2:62" ht="15" x14ac:dyDescent="0.2">
      <c r="B128" s="58" t="s">
        <v>183</v>
      </c>
      <c r="C128" s="58" t="s">
        <v>153</v>
      </c>
      <c r="D128" s="59"/>
      <c r="E128" s="59"/>
      <c r="F128" s="59"/>
      <c r="G128" s="59"/>
      <c r="H128" s="59"/>
      <c r="I128" s="59"/>
      <c r="J128" s="59"/>
      <c r="K128" s="59"/>
      <c r="L128" s="59"/>
      <c r="M128" s="59"/>
      <c r="N128" s="59"/>
      <c r="O128" s="59"/>
      <c r="P128" s="59"/>
      <c r="Q128" s="59"/>
      <c r="R128" s="59"/>
      <c r="S128" s="59"/>
      <c r="T128" s="59"/>
      <c r="U128" s="59"/>
      <c r="V128" s="59"/>
      <c r="W128" s="59"/>
      <c r="X128" s="59"/>
      <c r="Y128" s="59"/>
      <c r="Z128" s="59"/>
      <c r="AA128" s="59"/>
      <c r="AB128" s="59"/>
      <c r="AC128" s="59"/>
      <c r="AD128" s="59"/>
      <c r="AE128" s="59"/>
      <c r="AF128" s="59"/>
      <c r="AG128" s="59"/>
      <c r="AH128" s="59"/>
      <c r="AI128" s="59"/>
      <c r="AJ128" s="59"/>
      <c r="AK128" s="59"/>
      <c r="AL128" s="59"/>
      <c r="AM128" s="59"/>
      <c r="AN128" s="59"/>
      <c r="AO128" s="59"/>
      <c r="AP128" s="255"/>
      <c r="AQ128" s="59"/>
      <c r="AR128" s="185"/>
      <c r="AS128" s="185"/>
      <c r="AT128" s="185"/>
      <c r="AU128" s="185"/>
      <c r="AV128" s="185"/>
      <c r="AW128" s="185"/>
      <c r="AX128" s="185"/>
      <c r="AY128" s="185"/>
      <c r="AZ128" s="185"/>
      <c r="BA128" s="185"/>
      <c r="BB128" s="185"/>
      <c r="BC128" s="185"/>
      <c r="BD128" s="185"/>
      <c r="BE128" s="185"/>
      <c r="BF128" s="185"/>
      <c r="BG128" s="185"/>
      <c r="BH128" s="185"/>
      <c r="BI128" s="185"/>
      <c r="BJ128" s="185"/>
    </row>
    <row r="129" spans="2:64" ht="15.75" thickBot="1" x14ac:dyDescent="0.25">
      <c r="B129" s="60" t="s">
        <v>150</v>
      </c>
      <c r="C129" s="60" t="s">
        <v>154</v>
      </c>
      <c r="D129" s="61"/>
      <c r="E129" s="61"/>
      <c r="F129" s="61"/>
      <c r="G129" s="61"/>
      <c r="H129" s="61"/>
      <c r="I129" s="61"/>
      <c r="J129" s="61"/>
      <c r="K129" s="61"/>
      <c r="L129" s="61"/>
      <c r="M129" s="61"/>
      <c r="N129" s="61"/>
      <c r="O129" s="61"/>
      <c r="P129" s="61"/>
      <c r="Q129" s="61"/>
      <c r="R129" s="61"/>
      <c r="S129" s="61"/>
      <c r="T129" s="61"/>
      <c r="U129" s="61"/>
      <c r="V129" s="61"/>
      <c r="W129" s="61"/>
      <c r="X129" s="61"/>
      <c r="Y129" s="61"/>
      <c r="Z129" s="61"/>
      <c r="AA129" s="61"/>
      <c r="AB129" s="61"/>
      <c r="AC129" s="61"/>
      <c r="AD129" s="61"/>
      <c r="AE129" s="61"/>
      <c r="AF129" s="61"/>
      <c r="AG129" s="61"/>
      <c r="AH129" s="61"/>
      <c r="AI129" s="61"/>
      <c r="AJ129" s="61"/>
      <c r="AK129" s="61"/>
      <c r="AL129" s="61"/>
      <c r="AM129" s="61"/>
      <c r="AN129" s="61"/>
      <c r="AO129" s="61"/>
      <c r="AP129" s="256"/>
      <c r="AQ129" s="61"/>
      <c r="AR129" s="186"/>
      <c r="AS129" s="186"/>
      <c r="AT129" s="186"/>
      <c r="AU129" s="186"/>
      <c r="AV129" s="186"/>
      <c r="AW129" s="186"/>
      <c r="AX129" s="186"/>
      <c r="AY129" s="186"/>
      <c r="AZ129" s="186"/>
      <c r="BA129" s="186"/>
      <c r="BB129" s="186"/>
      <c r="BC129" s="186"/>
      <c r="BD129" s="186"/>
      <c r="BE129" s="186"/>
      <c r="BF129" s="186"/>
      <c r="BG129" s="186"/>
      <c r="BH129" s="186"/>
      <c r="BI129" s="186"/>
      <c r="BJ129" s="186"/>
    </row>
    <row r="130" spans="2:64" ht="15" thickBot="1" x14ac:dyDescent="0.25">
      <c r="B130" s="27"/>
      <c r="C130" s="27"/>
      <c r="D130" s="27"/>
      <c r="E130" s="27"/>
      <c r="F130" s="27"/>
      <c r="G130" s="40"/>
      <c r="H130" s="40"/>
      <c r="I130" s="40"/>
      <c r="J130" s="40"/>
      <c r="K130" s="40"/>
      <c r="L130" s="40"/>
      <c r="M130" s="40"/>
      <c r="N130" s="27"/>
      <c r="O130" s="40"/>
      <c r="P130" s="40"/>
      <c r="Q130" s="40"/>
      <c r="R130" s="40"/>
      <c r="S130" s="27"/>
      <c r="T130" s="27"/>
      <c r="X130" s="27"/>
      <c r="Y130" s="27"/>
      <c r="Z130" s="27"/>
      <c r="AA130" s="27"/>
      <c r="AC130" s="27"/>
      <c r="AH130" s="27"/>
      <c r="AJ130" s="27"/>
      <c r="AK130" s="27"/>
      <c r="AM130" s="27"/>
      <c r="AN130" s="27"/>
      <c r="AR130" s="178"/>
      <c r="AS130" s="178"/>
      <c r="AT130" s="178"/>
      <c r="AU130" s="178"/>
      <c r="AV130" s="178"/>
      <c r="AW130" s="178"/>
      <c r="AX130" s="178"/>
      <c r="AY130" s="178"/>
      <c r="AZ130" s="178"/>
      <c r="BA130" s="178"/>
      <c r="BB130" s="178"/>
      <c r="BC130" s="178"/>
      <c r="BD130" s="178"/>
      <c r="BE130" s="178"/>
      <c r="BF130" s="178"/>
      <c r="BG130" s="178"/>
      <c r="BH130" s="178"/>
      <c r="BI130" s="178"/>
      <c r="BJ130" s="178"/>
    </row>
    <row r="131" spans="2:64" ht="15.75" thickBot="1" x14ac:dyDescent="0.25">
      <c r="B131" s="62" t="s">
        <v>151</v>
      </c>
      <c r="C131" s="63" t="s">
        <v>152</v>
      </c>
      <c r="D131" s="104" t="s">
        <v>138</v>
      </c>
      <c r="E131" s="104" t="s">
        <v>139</v>
      </c>
      <c r="F131" s="104" t="s">
        <v>140</v>
      </c>
      <c r="G131" s="104" t="s">
        <v>141</v>
      </c>
      <c r="H131" s="104"/>
      <c r="I131" s="104" t="s">
        <v>142</v>
      </c>
      <c r="J131" s="104" t="s">
        <v>143</v>
      </c>
      <c r="K131" s="104" t="s">
        <v>144</v>
      </c>
      <c r="L131" s="104" t="s">
        <v>145</v>
      </c>
      <c r="M131" s="104"/>
      <c r="N131" s="104" t="s">
        <v>170</v>
      </c>
      <c r="O131" s="104" t="s">
        <v>175</v>
      </c>
      <c r="P131" s="104" t="s">
        <v>178</v>
      </c>
      <c r="Q131" s="104" t="s">
        <v>184</v>
      </c>
      <c r="R131" s="104"/>
      <c r="S131" s="104" t="str">
        <f>S108</f>
        <v>1Q 2015</v>
      </c>
      <c r="T131" s="104" t="str">
        <f>T108</f>
        <v>2Q 2015</v>
      </c>
      <c r="U131" s="104" t="s">
        <v>198</v>
      </c>
      <c r="V131" s="104" t="s">
        <v>202</v>
      </c>
      <c r="W131" s="104"/>
      <c r="X131" s="104" t="s">
        <v>203</v>
      </c>
      <c r="Y131" s="104" t="s">
        <v>204</v>
      </c>
      <c r="Z131" s="104" t="s">
        <v>236</v>
      </c>
      <c r="AA131" s="104" t="s">
        <v>249</v>
      </c>
      <c r="AB131" s="104"/>
      <c r="AC131" s="104" t="s">
        <v>250</v>
      </c>
      <c r="AD131" s="104" t="s">
        <v>253</v>
      </c>
      <c r="AE131" s="104" t="s">
        <v>270</v>
      </c>
      <c r="AF131" s="104" t="s">
        <v>274</v>
      </c>
      <c r="AG131" s="104"/>
      <c r="AH131" s="104" t="str">
        <f>AH$1</f>
        <v>1Q 2018</v>
      </c>
      <c r="AI131" s="104" t="s">
        <v>286</v>
      </c>
      <c r="AJ131" s="104" t="str">
        <f>AJ$1</f>
        <v>3Q 2018</v>
      </c>
      <c r="AK131" s="104" t="str">
        <f>AK$1</f>
        <v>4Q 2018</v>
      </c>
      <c r="AL131" s="104"/>
      <c r="AM131" s="104" t="s">
        <v>296</v>
      </c>
      <c r="AN131" s="104" t="s">
        <v>299</v>
      </c>
      <c r="AO131" s="104" t="s">
        <v>302</v>
      </c>
      <c r="AP131" s="189" t="s">
        <v>304</v>
      </c>
      <c r="AQ131" s="104"/>
      <c r="AR131" s="104" t="str">
        <f>AR1</f>
        <v>1Q 2020</v>
      </c>
      <c r="AS131" s="104" t="str">
        <f>AS1</f>
        <v>2Q 2020</v>
      </c>
      <c r="AT131" s="104" t="str">
        <f>AT1</f>
        <v>3Q 2020</v>
      </c>
      <c r="AU131" s="104" t="str">
        <f>AU1</f>
        <v>4Q 2020</v>
      </c>
      <c r="AV131" s="104"/>
      <c r="AW131" s="104" t="str">
        <f>AW1</f>
        <v>1Q 2021</v>
      </c>
      <c r="AX131" s="104" t="str">
        <f>AX1</f>
        <v>2Q 2021</v>
      </c>
      <c r="AY131" s="104" t="str">
        <f>AY1</f>
        <v>3Q 2021</v>
      </c>
      <c r="AZ131" s="104" t="str">
        <f>AZ1</f>
        <v>4Q 2021</v>
      </c>
      <c r="BA131" s="104"/>
      <c r="BB131" s="104" t="str">
        <f>BB1</f>
        <v>1Q 2022</v>
      </c>
      <c r="BC131" s="104" t="str">
        <f>BC1</f>
        <v>2Q 2022</v>
      </c>
      <c r="BD131" s="104" t="str">
        <f>BD1</f>
        <v>3Q 2022</v>
      </c>
      <c r="BE131" s="104" t="str">
        <f>BE1</f>
        <v>4Q 2022</v>
      </c>
      <c r="BF131" s="104"/>
      <c r="BG131" s="104" t="str">
        <f>BG1</f>
        <v>1Q 2023</v>
      </c>
      <c r="BH131" s="104" t="str">
        <f>BH1</f>
        <v>2Q 2023</v>
      </c>
      <c r="BI131" s="104" t="str">
        <f>BI1</f>
        <v>3Q 2023</v>
      </c>
      <c r="BJ131" s="104" t="str">
        <f>BJ1</f>
        <v>4Q 2023</v>
      </c>
      <c r="BK131" s="176" t="s">
        <v>287</v>
      </c>
      <c r="BL131" s="176" t="s">
        <v>288</v>
      </c>
    </row>
    <row r="132" spans="2:64" x14ac:dyDescent="0.2">
      <c r="B132" s="43" t="s">
        <v>330</v>
      </c>
      <c r="C132" s="37" t="s">
        <v>329</v>
      </c>
      <c r="D132" s="110"/>
      <c r="E132" s="110"/>
      <c r="F132" s="110"/>
      <c r="G132" s="110"/>
      <c r="H132" s="110"/>
      <c r="I132" s="110"/>
      <c r="J132" s="110"/>
      <c r="K132" s="110"/>
      <c r="L132" s="110"/>
      <c r="M132" s="110"/>
      <c r="N132" s="110"/>
      <c r="O132" s="110"/>
      <c r="P132" s="110"/>
      <c r="Q132" s="110"/>
      <c r="R132" s="110"/>
      <c r="S132" s="110"/>
      <c r="T132" s="110"/>
      <c r="U132" s="110"/>
      <c r="V132" s="110"/>
      <c r="W132" s="110"/>
      <c r="X132" s="110"/>
      <c r="Y132" s="110"/>
      <c r="Z132" s="110"/>
      <c r="AA132" s="110"/>
      <c r="AB132" s="110"/>
      <c r="AC132" s="110">
        <v>307.69230769230768</v>
      </c>
      <c r="AD132" s="110">
        <v>301.53846153846155</v>
      </c>
      <c r="AE132" s="110">
        <v>212.69230769230768</v>
      </c>
      <c r="AF132" s="110">
        <v>290.20833333333331</v>
      </c>
      <c r="AG132" s="110"/>
      <c r="AH132" s="110">
        <v>297.19230769230768</v>
      </c>
      <c r="AI132" s="110">
        <v>238.03846153846155</v>
      </c>
      <c r="AJ132" s="110">
        <v>299.65384615384613</v>
      </c>
      <c r="AK132" s="110">
        <v>335.375</v>
      </c>
      <c r="AL132" s="110"/>
      <c r="AM132" s="110">
        <v>274.26923076923077</v>
      </c>
      <c r="AN132" s="110">
        <v>226.73076923076923</v>
      </c>
      <c r="AO132" s="110">
        <v>213.03846153846155</v>
      </c>
      <c r="AP132" s="200">
        <v>227.875</v>
      </c>
      <c r="AQ132" s="110"/>
      <c r="AR132" s="110">
        <v>217.38461538461539</v>
      </c>
      <c r="AS132" s="110">
        <v>201.46153846153845</v>
      </c>
      <c r="AT132" s="110">
        <v>178.42307692307693</v>
      </c>
      <c r="AU132" s="110">
        <v>212.92307692307693</v>
      </c>
      <c r="AV132" s="110"/>
      <c r="AW132" s="110">
        <v>319.41666666666669</v>
      </c>
      <c r="AX132" s="110">
        <v>451.61538461538464</v>
      </c>
      <c r="AY132" s="110">
        <v>570.60714285714289</v>
      </c>
      <c r="AZ132" s="110">
        <v>834.875</v>
      </c>
      <c r="BA132" s="110"/>
      <c r="BB132" s="30">
        <v>1221.5384615384614</v>
      </c>
      <c r="BC132" s="30">
        <v>1103</v>
      </c>
      <c r="BD132" s="30">
        <v>967.7</v>
      </c>
      <c r="BE132" s="30">
        <v>973.3</v>
      </c>
      <c r="BF132" s="110"/>
      <c r="BG132" s="30">
        <f>Cumulative!BG132</f>
        <v>613.46</v>
      </c>
      <c r="BH132" s="30">
        <v>250.2</v>
      </c>
      <c r="BI132" s="110">
        <v>274.10000000000002</v>
      </c>
      <c r="BJ132" s="110">
        <v>537.9</v>
      </c>
      <c r="BK132" s="268">
        <f>BJ132/BI132-1</f>
        <v>0.96242247354979904</v>
      </c>
      <c r="BL132" s="268">
        <f>BJ132/BE132-1</f>
        <v>-0.44734408712627149</v>
      </c>
    </row>
    <row r="133" spans="2:64" x14ac:dyDescent="0.2">
      <c r="B133" s="43"/>
      <c r="C133" s="37"/>
      <c r="D133" s="110"/>
      <c r="E133" s="110"/>
      <c r="F133" s="110"/>
      <c r="G133" s="110"/>
      <c r="H133" s="110"/>
      <c r="I133" s="110"/>
      <c r="J133" s="110"/>
      <c r="K133" s="110"/>
      <c r="L133" s="110"/>
      <c r="M133" s="110"/>
      <c r="N133" s="110"/>
      <c r="O133" s="110"/>
      <c r="P133" s="110"/>
      <c r="Q133" s="110"/>
      <c r="R133" s="110"/>
      <c r="S133" s="110"/>
      <c r="T133" s="110"/>
      <c r="U133" s="110"/>
      <c r="V133" s="110"/>
      <c r="W133" s="110"/>
      <c r="X133" s="110"/>
      <c r="Y133" s="110"/>
      <c r="Z133" s="110"/>
      <c r="AA133" s="110"/>
      <c r="AB133" s="110"/>
      <c r="AC133" s="110"/>
      <c r="AD133" s="110"/>
      <c r="AE133" s="110"/>
      <c r="AF133" s="110"/>
      <c r="AG133" s="110"/>
      <c r="AH133" s="110"/>
      <c r="AI133" s="110"/>
      <c r="AJ133" s="110"/>
      <c r="AK133" s="110"/>
      <c r="AL133" s="110"/>
      <c r="AM133" s="110"/>
      <c r="AN133" s="110"/>
      <c r="AO133" s="110"/>
      <c r="AP133" s="200"/>
      <c r="AQ133" s="110"/>
      <c r="AR133" s="110"/>
      <c r="AS133" s="110"/>
      <c r="AT133" s="110"/>
      <c r="AU133" s="110"/>
      <c r="AV133" s="110"/>
      <c r="AW133" s="110"/>
      <c r="AX133" s="110"/>
      <c r="AY133" s="110"/>
      <c r="AZ133" s="110"/>
      <c r="BA133" s="110"/>
      <c r="BB133" s="30"/>
      <c r="BC133" s="30"/>
      <c r="BD133" s="30"/>
      <c r="BE133" s="30"/>
      <c r="BF133" s="110"/>
      <c r="BG133" s="30"/>
      <c r="BH133" s="30"/>
      <c r="BI133" s="30"/>
      <c r="BJ133" s="30"/>
      <c r="BK133" s="269"/>
      <c r="BL133" s="269"/>
    </row>
    <row r="134" spans="2:64" x14ac:dyDescent="0.2">
      <c r="B134" s="43" t="s">
        <v>161</v>
      </c>
      <c r="C134" s="37" t="s">
        <v>160</v>
      </c>
      <c r="D134" s="110">
        <v>451.15384615384613</v>
      </c>
      <c r="E134" s="110">
        <v>459.42307692307691</v>
      </c>
      <c r="F134" s="110">
        <v>452.11538461538464</v>
      </c>
      <c r="G134" s="110">
        <v>438.95833333333331</v>
      </c>
      <c r="H134" s="110"/>
      <c r="I134" s="110">
        <v>408.84615384615387</v>
      </c>
      <c r="J134" s="110">
        <v>405.76923076923077</v>
      </c>
      <c r="K134" s="110">
        <v>393.84615384615387</v>
      </c>
      <c r="L134" s="110">
        <v>322.5</v>
      </c>
      <c r="M134" s="110"/>
      <c r="N134" s="110">
        <v>338.65384615384613</v>
      </c>
      <c r="O134" s="110">
        <v>350</v>
      </c>
      <c r="P134" s="110">
        <v>363.07692307692309</v>
      </c>
      <c r="Q134" s="110">
        <v>365.76923076923077</v>
      </c>
      <c r="R134" s="110"/>
      <c r="S134" s="110">
        <f>Cumulative!S134</f>
        <v>362.5</v>
      </c>
      <c r="T134" s="110">
        <v>360</v>
      </c>
      <c r="U134" s="110">
        <v>358.84615384615387</v>
      </c>
      <c r="V134" s="110">
        <v>340.38461538461536</v>
      </c>
      <c r="W134" s="110"/>
      <c r="X134" s="110">
        <f>Cumulative!X134</f>
        <v>325.80769230769232</v>
      </c>
      <c r="Y134" s="110">
        <v>308.07692307692309</v>
      </c>
      <c r="Z134" s="110">
        <v>277.11538461538464</v>
      </c>
      <c r="AA134" s="110">
        <v>253.95833333333334</v>
      </c>
      <c r="AB134" s="110"/>
      <c r="AC134" s="110">
        <f>Cumulative!AC134</f>
        <v>261.53846153846155</v>
      </c>
      <c r="AD134" s="110">
        <v>264.03846153846155</v>
      </c>
      <c r="AE134" s="110">
        <v>261.92307692307691</v>
      </c>
      <c r="AF134" s="110">
        <v>271.45833333333331</v>
      </c>
      <c r="AG134" s="110"/>
      <c r="AH134" s="110">
        <f>Cumulative!AH134</f>
        <v>284</v>
      </c>
      <c r="AI134" s="110">
        <v>291.15384615384613</v>
      </c>
      <c r="AJ134" s="110">
        <v>308.42307692307691</v>
      </c>
      <c r="AK134" s="200">
        <v>316</v>
      </c>
      <c r="AL134" s="110"/>
      <c r="AM134" s="110">
        <f>Cumulative!AM134</f>
        <v>312.42307692307691</v>
      </c>
      <c r="AN134" s="110">
        <v>305</v>
      </c>
      <c r="AO134" s="110">
        <v>295</v>
      </c>
      <c r="AP134" s="200">
        <v>270.45833333333331</v>
      </c>
      <c r="AQ134" s="110"/>
      <c r="AR134" s="110">
        <v>252.30769230769232</v>
      </c>
      <c r="AS134" s="110">
        <v>258.46153846153845</v>
      </c>
      <c r="AT134" s="110">
        <v>252.5</v>
      </c>
      <c r="AU134" s="110">
        <v>261.73076923076923</v>
      </c>
      <c r="AV134" s="110"/>
      <c r="AW134" s="110">
        <v>311.875</v>
      </c>
      <c r="AX134" s="110">
        <v>353.07692307692309</v>
      </c>
      <c r="AY134" s="110">
        <v>425</v>
      </c>
      <c r="AZ134" s="110">
        <v>579.375</v>
      </c>
      <c r="BA134" s="110"/>
      <c r="BB134" s="30">
        <v>614.61538461538464</v>
      </c>
      <c r="BC134" s="30">
        <v>659.8</v>
      </c>
      <c r="BD134" s="30">
        <v>596.4</v>
      </c>
      <c r="BE134" s="30">
        <v>550.4</v>
      </c>
      <c r="BF134" s="110"/>
      <c r="BG134" s="30">
        <f>Cumulative!BG134</f>
        <v>539.6</v>
      </c>
      <c r="BH134" s="30">
        <v>437.8</v>
      </c>
      <c r="BI134" s="30">
        <v>366.5</v>
      </c>
      <c r="BJ134" s="30">
        <v>373.5</v>
      </c>
      <c r="BK134" s="268">
        <f>BJ134/BI134-1</f>
        <v>1.9099590723056004E-2</v>
      </c>
      <c r="BL134" s="268">
        <f>BJ134/BE134-1</f>
        <v>-0.32140261627906974</v>
      </c>
    </row>
    <row r="135" spans="2:64" x14ac:dyDescent="0.2">
      <c r="B135" s="43"/>
      <c r="C135" s="37"/>
      <c r="D135" s="110"/>
      <c r="E135" s="110"/>
      <c r="F135" s="110"/>
      <c r="G135" s="110"/>
      <c r="H135" s="110"/>
      <c r="I135" s="110"/>
      <c r="J135" s="110"/>
      <c r="K135" s="110"/>
      <c r="L135" s="110"/>
      <c r="M135" s="110"/>
      <c r="N135" s="110"/>
      <c r="O135" s="110"/>
      <c r="P135" s="110"/>
      <c r="Q135" s="110"/>
      <c r="R135" s="110"/>
      <c r="S135" s="110"/>
      <c r="T135" s="110"/>
      <c r="U135" s="110"/>
      <c r="V135" s="110"/>
      <c r="W135" s="110"/>
      <c r="X135" s="110"/>
      <c r="Y135" s="110"/>
      <c r="Z135" s="110"/>
      <c r="AA135" s="110"/>
      <c r="AB135" s="110"/>
      <c r="AC135" s="110"/>
      <c r="AD135" s="110"/>
      <c r="AE135" s="110"/>
      <c r="AF135" s="110"/>
      <c r="AG135" s="110"/>
      <c r="AH135" s="110"/>
      <c r="AI135" s="110"/>
      <c r="AJ135" s="110"/>
      <c r="AK135" s="110"/>
      <c r="AL135" s="110"/>
      <c r="AM135" s="110"/>
      <c r="AN135" s="110"/>
      <c r="AO135" s="110"/>
      <c r="AP135" s="200"/>
      <c r="AQ135" s="110"/>
      <c r="AR135" s="110"/>
      <c r="AS135" s="110"/>
      <c r="AT135" s="110"/>
      <c r="AU135" s="110"/>
      <c r="AV135" s="110"/>
      <c r="AW135" s="110"/>
      <c r="AX135" s="110"/>
      <c r="AY135" s="110"/>
      <c r="AZ135" s="110"/>
      <c r="BA135" s="110"/>
      <c r="BB135" s="30"/>
      <c r="BC135" s="30"/>
      <c r="BD135" s="30"/>
      <c r="BE135" s="30"/>
      <c r="BF135" s="110"/>
      <c r="BG135" s="30"/>
      <c r="BH135" s="30"/>
      <c r="BI135" s="30"/>
      <c r="BJ135" s="30"/>
      <c r="BK135" s="269"/>
      <c r="BL135" s="269"/>
    </row>
    <row r="136" spans="2:64" x14ac:dyDescent="0.2">
      <c r="B136" s="43" t="s">
        <v>179</v>
      </c>
      <c r="C136" s="37" t="s">
        <v>180</v>
      </c>
      <c r="D136" s="110">
        <v>310.30769230769232</v>
      </c>
      <c r="E136" s="110">
        <v>331.15384615384613</v>
      </c>
      <c r="F136" s="110">
        <v>276.34615384615387</v>
      </c>
      <c r="G136" s="110">
        <v>307.95454545454544</v>
      </c>
      <c r="H136" s="110"/>
      <c r="I136" s="110">
        <v>335.19230769230768</v>
      </c>
      <c r="J136" s="110">
        <v>279.03846153846155</v>
      </c>
      <c r="K136" s="110">
        <v>262.30769230769232</v>
      </c>
      <c r="L136" s="110">
        <v>271.875</v>
      </c>
      <c r="M136" s="110"/>
      <c r="N136" s="110">
        <v>309.11538461538464</v>
      </c>
      <c r="O136" s="110">
        <v>259</v>
      </c>
      <c r="P136" s="110">
        <v>276.38461538461536</v>
      </c>
      <c r="Q136" s="110">
        <v>284.34615384615387</v>
      </c>
      <c r="R136" s="110"/>
      <c r="S136" s="110">
        <f>Cumulative!S136</f>
        <v>277.75</v>
      </c>
      <c r="T136" s="110">
        <v>213.80769230769232</v>
      </c>
      <c r="U136" s="110">
        <v>194.03846153846155</v>
      </c>
      <c r="V136" s="110">
        <v>210.46153846153845</v>
      </c>
      <c r="W136" s="110"/>
      <c r="X136" s="110">
        <f>Cumulative!X136</f>
        <v>186.07692307692307</v>
      </c>
      <c r="Y136" s="110">
        <v>154.26923076923077</v>
      </c>
      <c r="Z136" s="110">
        <v>147.07692307692307</v>
      </c>
      <c r="AA136" s="110">
        <v>179.125</v>
      </c>
      <c r="AB136" s="110"/>
      <c r="AC136" s="110">
        <f>Cumulative!AC136</f>
        <v>202.23076923076923</v>
      </c>
      <c r="AD136" s="110">
        <v>167.5</v>
      </c>
      <c r="AE136" s="110">
        <v>184.11538461538461</v>
      </c>
      <c r="AF136" s="110">
        <v>218.41666666666666</v>
      </c>
      <c r="AG136" s="110"/>
      <c r="AH136" s="110">
        <f>Cumulative!AH136</f>
        <v>186.4</v>
      </c>
      <c r="AI136" s="110">
        <v>166.26923076923077</v>
      </c>
      <c r="AJ136" s="110">
        <v>213.15384615384616</v>
      </c>
      <c r="AK136" s="200">
        <v>186.29166666666666</v>
      </c>
      <c r="AL136" s="110"/>
      <c r="AM136" s="110">
        <f>Cumulative!AM136</f>
        <v>182.03846153846155</v>
      </c>
      <c r="AN136" s="110">
        <v>196.96153846153845</v>
      </c>
      <c r="AO136" s="110">
        <v>195.73076923076923</v>
      </c>
      <c r="AP136" s="200">
        <v>178.66666666666666</v>
      </c>
      <c r="AQ136" s="110"/>
      <c r="AR136" s="110">
        <v>187.42307692307693</v>
      </c>
      <c r="AS136" s="110">
        <v>152.57692307692307</v>
      </c>
      <c r="AT136" s="110">
        <v>161.76923076923077</v>
      </c>
      <c r="AU136" s="110">
        <v>166.19230769230768</v>
      </c>
      <c r="AV136" s="110"/>
      <c r="AW136" s="110">
        <v>234.04166666666666</v>
      </c>
      <c r="AX136" s="110">
        <v>245.38461538461539</v>
      </c>
      <c r="AY136" s="110">
        <v>309.42857142857144</v>
      </c>
      <c r="AZ136" s="110">
        <v>646</v>
      </c>
      <c r="BA136" s="110"/>
      <c r="BB136" s="30">
        <v>742</v>
      </c>
      <c r="BC136" s="30">
        <v>391.9</v>
      </c>
      <c r="BD136" s="30">
        <v>316</v>
      </c>
      <c r="BE136" s="30">
        <v>400.8</v>
      </c>
      <c r="BF136" s="110"/>
      <c r="BG136" s="30">
        <f>Cumulative!BG136</f>
        <v>311.5</v>
      </c>
      <c r="BH136" s="30">
        <v>148.30000000000001</v>
      </c>
      <c r="BI136" s="110">
        <v>240.2</v>
      </c>
      <c r="BJ136" s="110">
        <v>203.5</v>
      </c>
      <c r="BK136" s="268">
        <f>BJ136/BI136-1</f>
        <v>-0.15278934221482099</v>
      </c>
      <c r="BL136" s="268">
        <f>BJ136/BE136-1</f>
        <v>-0.49226546906187629</v>
      </c>
    </row>
    <row r="137" spans="2:64" x14ac:dyDescent="0.2">
      <c r="B137" s="43"/>
      <c r="C137" s="37"/>
      <c r="D137" s="110"/>
      <c r="E137" s="110"/>
      <c r="F137" s="110"/>
      <c r="G137" s="110"/>
      <c r="H137" s="110"/>
      <c r="I137" s="110"/>
      <c r="J137" s="110"/>
      <c r="K137" s="110"/>
      <c r="L137" s="110"/>
      <c r="M137" s="110"/>
      <c r="N137" s="110"/>
      <c r="O137" s="110"/>
      <c r="P137" s="110"/>
      <c r="Q137" s="110"/>
      <c r="R137" s="110"/>
      <c r="S137" s="110"/>
      <c r="T137" s="110"/>
      <c r="U137" s="110"/>
      <c r="V137" s="110"/>
      <c r="W137" s="110"/>
      <c r="X137" s="110"/>
      <c r="Y137" s="110"/>
      <c r="Z137" s="110"/>
      <c r="AA137" s="110"/>
      <c r="AB137" s="110"/>
      <c r="AC137" s="110"/>
      <c r="AD137" s="110"/>
      <c r="AE137" s="110"/>
      <c r="AF137" s="110"/>
      <c r="AG137" s="110"/>
      <c r="AH137" s="110"/>
      <c r="AI137" s="110"/>
      <c r="AJ137" s="110"/>
      <c r="AK137" s="110"/>
      <c r="AL137" s="110"/>
      <c r="AM137" s="110"/>
      <c r="AN137" s="110"/>
      <c r="AO137" s="110"/>
      <c r="AP137" s="200"/>
      <c r="AQ137" s="110"/>
      <c r="AR137" s="110"/>
      <c r="AS137" s="110"/>
      <c r="AT137" s="110"/>
      <c r="AU137" s="110"/>
      <c r="AV137" s="110"/>
      <c r="AW137" s="110"/>
      <c r="AX137" s="110"/>
      <c r="AY137" s="110"/>
      <c r="AZ137" s="110"/>
      <c r="BA137" s="110"/>
      <c r="BB137" s="30"/>
      <c r="BC137" s="30"/>
      <c r="BD137" s="30"/>
      <c r="BE137" s="30"/>
      <c r="BF137" s="110"/>
      <c r="BG137" s="30"/>
      <c r="BH137" s="30"/>
      <c r="BI137" s="30"/>
      <c r="BJ137" s="30"/>
      <c r="BK137" s="269"/>
      <c r="BL137" s="269"/>
    </row>
    <row r="138" spans="2:64" x14ac:dyDescent="0.2">
      <c r="B138" s="43" t="s">
        <v>327</v>
      </c>
      <c r="C138" s="37" t="s">
        <v>328</v>
      </c>
      <c r="D138" s="110"/>
      <c r="E138" s="110"/>
      <c r="F138" s="110"/>
      <c r="G138" s="110"/>
      <c r="H138" s="110"/>
      <c r="I138" s="110"/>
      <c r="J138" s="110"/>
      <c r="K138" s="110"/>
      <c r="L138" s="110"/>
      <c r="M138" s="110"/>
      <c r="N138" s="110"/>
      <c r="O138" s="110"/>
      <c r="P138" s="110"/>
      <c r="Q138" s="110"/>
      <c r="R138" s="110"/>
      <c r="S138" s="110"/>
      <c r="T138" s="110"/>
      <c r="U138" s="110"/>
      <c r="V138" s="110"/>
      <c r="W138" s="110"/>
      <c r="X138" s="110"/>
      <c r="Y138" s="110"/>
      <c r="Z138" s="110"/>
      <c r="AA138" s="110"/>
      <c r="AB138" s="110"/>
      <c r="AC138" s="110">
        <v>159.65384615384616</v>
      </c>
      <c r="AD138" s="110">
        <v>139.92307692307693</v>
      </c>
      <c r="AE138" s="110">
        <v>133.5</v>
      </c>
      <c r="AF138" s="110">
        <v>163.58333333333334</v>
      </c>
      <c r="AG138" s="110"/>
      <c r="AH138" s="110">
        <v>165.34615384615384</v>
      </c>
      <c r="AI138" s="110">
        <v>158.88461538461539</v>
      </c>
      <c r="AJ138" s="110">
        <v>182.38461538461539</v>
      </c>
      <c r="AK138" s="200">
        <v>235.58333333333334</v>
      </c>
      <c r="AL138" s="110"/>
      <c r="AM138" s="110">
        <v>189.11538461538461</v>
      </c>
      <c r="AN138" s="110">
        <v>141.73076923076923</v>
      </c>
      <c r="AO138" s="110">
        <v>143.19230769230768</v>
      </c>
      <c r="AP138" s="200">
        <v>141.58333333333334</v>
      </c>
      <c r="AQ138" s="110"/>
      <c r="AR138" s="110">
        <v>131.61538461538461</v>
      </c>
      <c r="AS138" s="110">
        <v>154.11538461538461</v>
      </c>
      <c r="AT138" s="110">
        <v>135.34615384615384</v>
      </c>
      <c r="AU138" s="110">
        <v>143.30769230769232</v>
      </c>
      <c r="AV138" s="110"/>
      <c r="AW138" s="110">
        <v>237.625</v>
      </c>
      <c r="AX138" s="110">
        <v>280.53846153846155</v>
      </c>
      <c r="AY138" s="110">
        <v>308.46428571428572</v>
      </c>
      <c r="AZ138" s="110">
        <v>611.70000000000005</v>
      </c>
      <c r="BA138" s="110"/>
      <c r="BB138" s="30">
        <v>666.6</v>
      </c>
      <c r="BC138" s="30">
        <v>653.79999999999995</v>
      </c>
      <c r="BD138" s="30">
        <v>524.1</v>
      </c>
      <c r="BE138" s="30">
        <v>508.6</v>
      </c>
      <c r="BF138" s="110"/>
      <c r="BG138" s="30">
        <f>Cumulative!BG138</f>
        <v>281</v>
      </c>
      <c r="BH138" s="30">
        <v>178.3</v>
      </c>
      <c r="BI138" s="110">
        <v>163.19999999999999</v>
      </c>
      <c r="BJ138" s="110">
        <v>165</v>
      </c>
      <c r="BK138" s="268">
        <f>BJ138/BI138-1</f>
        <v>1.1029411764705843E-2</v>
      </c>
      <c r="BL138" s="268">
        <f>BJ138/BE138-1</f>
        <v>-0.67558002359418012</v>
      </c>
    </row>
    <row r="139" spans="2:64" x14ac:dyDescent="0.2">
      <c r="B139" s="43"/>
      <c r="C139" s="37"/>
      <c r="D139" s="110"/>
      <c r="E139" s="110"/>
      <c r="F139" s="110"/>
      <c r="G139" s="110"/>
      <c r="H139" s="110"/>
      <c r="I139" s="110"/>
      <c r="J139" s="110"/>
      <c r="K139" s="110"/>
      <c r="L139" s="110"/>
      <c r="M139" s="110"/>
      <c r="N139" s="110"/>
      <c r="O139" s="110"/>
      <c r="P139" s="110"/>
      <c r="Q139" s="110"/>
      <c r="R139" s="110"/>
      <c r="S139" s="110"/>
      <c r="T139" s="110"/>
      <c r="U139" s="110"/>
      <c r="V139" s="110"/>
      <c r="W139" s="110"/>
      <c r="X139" s="110"/>
      <c r="Y139" s="110"/>
      <c r="Z139" s="110"/>
      <c r="AA139" s="110"/>
      <c r="AB139" s="110"/>
      <c r="AC139" s="110"/>
      <c r="AD139" s="110"/>
      <c r="AE139" s="110"/>
      <c r="AF139" s="110"/>
      <c r="AG139" s="110"/>
      <c r="AH139" s="110"/>
      <c r="AI139" s="110"/>
      <c r="AJ139" s="110"/>
      <c r="AK139" s="110"/>
      <c r="AL139" s="110"/>
      <c r="AM139" s="110"/>
      <c r="AN139" s="110"/>
      <c r="AO139" s="110"/>
      <c r="AP139" s="200"/>
      <c r="AQ139" s="110"/>
      <c r="AR139" s="110"/>
      <c r="AS139" s="110"/>
      <c r="AT139" s="110"/>
      <c r="AU139" s="110"/>
      <c r="AV139" s="110"/>
      <c r="AW139" s="110"/>
      <c r="AX139" s="110"/>
      <c r="AY139" s="110"/>
      <c r="AZ139" s="110"/>
      <c r="BA139" s="110"/>
      <c r="BB139" s="30"/>
      <c r="BC139" s="30"/>
      <c r="BD139" s="30"/>
      <c r="BE139" s="30"/>
      <c r="BF139" s="110"/>
      <c r="BG139" s="30"/>
      <c r="BH139" s="30"/>
      <c r="BI139" s="30"/>
      <c r="BJ139" s="30"/>
      <c r="BK139" s="269"/>
      <c r="BL139" s="269"/>
    </row>
    <row r="140" spans="2:64" ht="15" thickBot="1" x14ac:dyDescent="0.25">
      <c r="B140" s="85" t="s">
        <v>326</v>
      </c>
      <c r="C140" s="86" t="s">
        <v>325</v>
      </c>
      <c r="D140" s="113">
        <v>381.15384615384613</v>
      </c>
      <c r="E140" s="113">
        <v>465.11538461538464</v>
      </c>
      <c r="F140" s="113">
        <v>376.53846153846155</v>
      </c>
      <c r="G140" s="113">
        <v>376.66666666666669</v>
      </c>
      <c r="H140" s="113"/>
      <c r="I140" s="113">
        <v>383.30769230769232</v>
      </c>
      <c r="J140" s="113">
        <v>335.53846153846155</v>
      </c>
      <c r="K140" s="113">
        <v>292.69230769230768</v>
      </c>
      <c r="L140" s="113">
        <v>295.04166666666669</v>
      </c>
      <c r="M140" s="113"/>
      <c r="N140" s="113">
        <v>328.34615384615387</v>
      </c>
      <c r="O140" s="113">
        <v>291.73076923076923</v>
      </c>
      <c r="P140" s="113">
        <v>313.69230769230768</v>
      </c>
      <c r="Q140" s="113">
        <v>311.84615384615387</v>
      </c>
      <c r="R140" s="113"/>
      <c r="S140" s="113">
        <f>Cumulative!S140</f>
        <v>288.95999999999998</v>
      </c>
      <c r="T140" s="113">
        <v>271.76923076923077</v>
      </c>
      <c r="U140" s="113">
        <v>265.15384615384613</v>
      </c>
      <c r="V140" s="113">
        <v>245.5</v>
      </c>
      <c r="W140" s="113"/>
      <c r="X140" s="113">
        <f>Cumulative!X140</f>
        <v>194.11538461538461</v>
      </c>
      <c r="Y140" s="113">
        <v>196.26923076923077</v>
      </c>
      <c r="Z140" s="113">
        <v>181.03846153846155</v>
      </c>
      <c r="AA140" s="113">
        <v>204.18181818181819</v>
      </c>
      <c r="AB140" s="113"/>
      <c r="AC140" s="113">
        <f>Cumulative!AC140</f>
        <v>237.03846153846155</v>
      </c>
      <c r="AD140" s="113">
        <v>191.42307692307693</v>
      </c>
      <c r="AE140" s="113">
        <v>204.76923076923077</v>
      </c>
      <c r="AF140" s="113">
        <v>239.20833333333334</v>
      </c>
      <c r="AG140" s="113"/>
      <c r="AH140" s="113">
        <f>Cumulative!AH140</f>
        <v>224</v>
      </c>
      <c r="AI140" s="113">
        <v>224.88461538461539</v>
      </c>
      <c r="AJ140" s="113">
        <v>263.46153846153845</v>
      </c>
      <c r="AK140" s="113">
        <v>292.95833333333331</v>
      </c>
      <c r="AL140" s="113"/>
      <c r="AM140" s="113">
        <f>Cumulative!AM140</f>
        <v>242.53846153846155</v>
      </c>
      <c r="AN140" s="113">
        <v>250.38461538461539</v>
      </c>
      <c r="AO140" s="113">
        <v>247.34615384615384</v>
      </c>
      <c r="AP140" s="201">
        <v>216.20833333333334</v>
      </c>
      <c r="AQ140" s="113"/>
      <c r="AR140" s="113">
        <v>217.34615384615384</v>
      </c>
      <c r="AS140" s="113">
        <v>207.07692307692307</v>
      </c>
      <c r="AT140" s="113">
        <v>231</v>
      </c>
      <c r="AU140" s="113">
        <v>234.34615384615384</v>
      </c>
      <c r="AV140" s="113"/>
      <c r="AW140" s="113">
        <v>326.04166666666669</v>
      </c>
      <c r="AX140" s="113">
        <v>359</v>
      </c>
      <c r="AY140" s="113">
        <v>445.28571428571428</v>
      </c>
      <c r="AZ140" s="113">
        <v>806.5</v>
      </c>
      <c r="BA140" s="113"/>
      <c r="BB140" s="46">
        <v>678.07692307692309</v>
      </c>
      <c r="BC140" s="46">
        <v>568.70000000000005</v>
      </c>
      <c r="BD140" s="46">
        <v>529.79999999999995</v>
      </c>
      <c r="BE140" s="46">
        <v>514.29999999999995</v>
      </c>
      <c r="BF140" s="113"/>
      <c r="BG140" s="46">
        <f>Cumulative!BG140</f>
        <v>317.5</v>
      </c>
      <c r="BH140" s="46">
        <v>253.8</v>
      </c>
      <c r="BI140" s="113">
        <v>337.5</v>
      </c>
      <c r="BJ140" s="113">
        <v>310.2</v>
      </c>
      <c r="BK140" s="268">
        <f>BJ140/BI140-1</f>
        <v>-8.0888888888888899E-2</v>
      </c>
      <c r="BL140" s="268">
        <f>BJ140/BE140-1</f>
        <v>-0.39685008749756945</v>
      </c>
    </row>
    <row r="141" spans="2:64" s="17" customFormat="1" x14ac:dyDescent="0.25">
      <c r="B141" s="27" t="s">
        <v>159</v>
      </c>
      <c r="C141" s="27" t="s">
        <v>162</v>
      </c>
      <c r="D141" s="27"/>
      <c r="E141" s="27"/>
      <c r="F141" s="27"/>
      <c r="G141" s="40"/>
      <c r="H141" s="40"/>
      <c r="I141" s="40"/>
      <c r="J141" s="40"/>
      <c r="K141" s="40"/>
      <c r="L141" s="40"/>
      <c r="M141" s="40"/>
      <c r="N141" s="27"/>
      <c r="O141" s="40"/>
      <c r="P141" s="40"/>
      <c r="Q141" s="40"/>
      <c r="R141" s="40"/>
      <c r="S141" s="27"/>
      <c r="T141" s="27"/>
      <c r="X141" s="27"/>
      <c r="Y141" s="27"/>
      <c r="Z141" s="27"/>
      <c r="AA141" s="27"/>
      <c r="AC141" s="27"/>
      <c r="AH141" s="27"/>
      <c r="AJ141" s="27"/>
      <c r="AK141" s="27"/>
      <c r="AM141" s="27"/>
      <c r="AN141" s="27"/>
      <c r="AP141" s="237"/>
    </row>
    <row r="142" spans="2:64" ht="15" thickBot="1" x14ac:dyDescent="0.25">
      <c r="B142" s="17"/>
      <c r="C142" s="17"/>
      <c r="D142" s="17"/>
      <c r="E142" s="17"/>
      <c r="F142" s="17"/>
      <c r="G142" s="112"/>
      <c r="H142" s="112"/>
      <c r="I142" s="112"/>
      <c r="J142" s="112"/>
      <c r="K142" s="112"/>
      <c r="L142" s="112"/>
      <c r="M142" s="112"/>
      <c r="N142" s="17"/>
      <c r="O142" s="112"/>
      <c r="P142" s="112"/>
      <c r="Q142" s="112"/>
      <c r="R142" s="112"/>
      <c r="S142" s="17"/>
      <c r="T142" s="17"/>
      <c r="X142" s="17"/>
      <c r="Y142" s="17"/>
      <c r="Z142" s="17"/>
      <c r="AA142" s="17"/>
      <c r="AC142" s="17"/>
      <c r="AH142" s="17"/>
      <c r="AJ142" s="17"/>
      <c r="AK142" s="17"/>
      <c r="AM142" s="17"/>
      <c r="AN142" s="17"/>
    </row>
    <row r="143" spans="2:64" ht="15" x14ac:dyDescent="0.2">
      <c r="B143" s="58" t="s">
        <v>69</v>
      </c>
      <c r="C143" s="58" t="s">
        <v>70</v>
      </c>
      <c r="D143" s="59"/>
      <c r="E143" s="59"/>
      <c r="F143" s="59"/>
      <c r="G143" s="59"/>
      <c r="H143" s="59"/>
      <c r="I143" s="59"/>
      <c r="J143" s="59"/>
      <c r="K143" s="59"/>
      <c r="L143" s="59"/>
      <c r="M143" s="59"/>
      <c r="N143" s="59"/>
      <c r="O143" s="59"/>
      <c r="P143" s="59"/>
      <c r="Q143" s="59"/>
      <c r="R143" s="59"/>
      <c r="S143" s="59"/>
      <c r="T143" s="59"/>
      <c r="U143" s="59"/>
      <c r="V143" s="59"/>
      <c r="W143" s="59"/>
      <c r="X143" s="59"/>
      <c r="Y143" s="59"/>
      <c r="Z143" s="59"/>
      <c r="AA143" s="59"/>
      <c r="AB143" s="59"/>
      <c r="AC143" s="59"/>
      <c r="AD143" s="59"/>
      <c r="AE143" s="59"/>
      <c r="AF143" s="59"/>
      <c r="AG143" s="59"/>
      <c r="AH143" s="59"/>
      <c r="AI143" s="59"/>
      <c r="AJ143" s="59"/>
      <c r="AK143" s="59"/>
      <c r="AL143" s="59"/>
      <c r="AM143" s="59"/>
      <c r="AN143" s="59"/>
      <c r="AO143" s="59"/>
      <c r="AP143" s="255"/>
      <c r="AQ143" s="59"/>
      <c r="AR143" s="59"/>
      <c r="AS143" s="59"/>
      <c r="AT143" s="59"/>
      <c r="AU143" s="59"/>
      <c r="AV143" s="59"/>
      <c r="AW143" s="59"/>
      <c r="AX143" s="59"/>
      <c r="AY143" s="59"/>
      <c r="AZ143" s="59"/>
      <c r="BA143" s="59"/>
      <c r="BB143" s="59"/>
      <c r="BC143" s="59"/>
      <c r="BD143" s="59"/>
      <c r="BE143" s="59"/>
      <c r="BF143" s="59"/>
      <c r="BG143" s="59"/>
      <c r="BH143" s="59"/>
      <c r="BI143" s="59"/>
      <c r="BJ143" s="59"/>
    </row>
    <row r="144" spans="2:64" ht="15.75" thickBot="1" x14ac:dyDescent="0.25">
      <c r="B144" s="60" t="s">
        <v>84</v>
      </c>
      <c r="C144" s="60" t="s">
        <v>85</v>
      </c>
      <c r="D144" s="61"/>
      <c r="E144" s="61"/>
      <c r="F144" s="61"/>
      <c r="G144" s="61"/>
      <c r="H144" s="61"/>
      <c r="I144" s="61"/>
      <c r="J144" s="61"/>
      <c r="K144" s="61"/>
      <c r="L144" s="61"/>
      <c r="M144" s="61"/>
      <c r="N144" s="61"/>
      <c r="O144" s="61"/>
      <c r="P144" s="61"/>
      <c r="Q144" s="61"/>
      <c r="R144" s="61"/>
      <c r="S144" s="61"/>
      <c r="T144" s="61"/>
      <c r="U144" s="61"/>
      <c r="V144" s="61"/>
      <c r="W144" s="61"/>
      <c r="X144" s="61"/>
      <c r="Y144" s="61"/>
      <c r="Z144" s="61"/>
      <c r="AA144" s="61"/>
      <c r="AB144" s="61"/>
      <c r="AC144" s="61"/>
      <c r="AD144" s="61"/>
      <c r="AE144" s="61"/>
      <c r="AF144" s="61"/>
      <c r="AG144" s="61"/>
      <c r="AH144" s="61"/>
      <c r="AI144" s="61"/>
      <c r="AJ144" s="61"/>
      <c r="AK144" s="61"/>
      <c r="AL144" s="61"/>
      <c r="AM144" s="61"/>
      <c r="AN144" s="61"/>
      <c r="AO144" s="61"/>
      <c r="AP144" s="256"/>
      <c r="AQ144" s="61"/>
      <c r="AR144" s="61"/>
      <c r="AS144" s="61"/>
      <c r="AT144" s="61"/>
      <c r="AU144" s="61"/>
      <c r="AV144" s="61"/>
      <c r="AW144" s="61"/>
      <c r="AX144" s="61"/>
      <c r="AY144" s="61"/>
      <c r="AZ144" s="61"/>
      <c r="BA144" s="61"/>
      <c r="BB144" s="61"/>
      <c r="BC144" s="61"/>
      <c r="BD144" s="61"/>
      <c r="BE144" s="61"/>
      <c r="BF144" s="61"/>
      <c r="BG144" s="61"/>
      <c r="BH144" s="61"/>
      <c r="BI144" s="61"/>
      <c r="BJ144" s="61"/>
    </row>
    <row r="145" spans="2:62" ht="15" thickBot="1" x14ac:dyDescent="0.25"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70">
        <v>62.978400000000001</v>
      </c>
      <c r="X145" s="10"/>
      <c r="Y145" s="10"/>
      <c r="Z145" s="170"/>
      <c r="AA145" s="10"/>
      <c r="AC145" s="10"/>
      <c r="AH145" s="10"/>
      <c r="AJ145" s="10"/>
      <c r="AK145" s="10"/>
      <c r="AM145" s="10"/>
      <c r="AN145" s="10"/>
      <c r="AO145" s="10"/>
      <c r="AR145" s="10"/>
      <c r="AS145" s="10"/>
      <c r="AT145" s="10"/>
      <c r="AU145" s="10"/>
      <c r="AV145" s="10"/>
      <c r="AW145" s="10"/>
      <c r="AX145" s="10"/>
      <c r="AY145" s="10"/>
      <c r="BB145" s="10"/>
      <c r="BC145" s="10"/>
      <c r="BD145" s="10"/>
      <c r="BE145" s="10"/>
      <c r="BG145" s="10"/>
      <c r="BH145" s="10"/>
      <c r="BI145" s="10"/>
      <c r="BJ145" s="10"/>
    </row>
    <row r="146" spans="2:62" ht="15.75" thickBot="1" x14ac:dyDescent="0.25">
      <c r="B146" s="63" t="s">
        <v>24</v>
      </c>
      <c r="C146" s="63" t="s">
        <v>24</v>
      </c>
      <c r="D146" s="126" t="s">
        <v>138</v>
      </c>
      <c r="E146" s="104" t="s">
        <v>139</v>
      </c>
      <c r="F146" s="104" t="s">
        <v>140</v>
      </c>
      <c r="G146" s="104" t="s">
        <v>141</v>
      </c>
      <c r="H146" s="104"/>
      <c r="I146" s="104" t="s">
        <v>142</v>
      </c>
      <c r="J146" s="104" t="s">
        <v>143</v>
      </c>
      <c r="K146" s="104" t="s">
        <v>144</v>
      </c>
      <c r="L146" s="104" t="s">
        <v>145</v>
      </c>
      <c r="M146" s="104"/>
      <c r="N146" s="104" t="s">
        <v>170</v>
      </c>
      <c r="O146" s="104" t="s">
        <v>175</v>
      </c>
      <c r="P146" s="104" t="s">
        <v>178</v>
      </c>
      <c r="Q146" s="104" t="s">
        <v>184</v>
      </c>
      <c r="R146" s="104"/>
      <c r="S146" s="104" t="str">
        <f>S131</f>
        <v>1Q 2015</v>
      </c>
      <c r="T146" s="104" t="str">
        <f>T131</f>
        <v>2Q 2015</v>
      </c>
      <c r="U146" s="104" t="str">
        <f>U108</f>
        <v>3Q 2015</v>
      </c>
      <c r="V146" s="104" t="str">
        <f>V108</f>
        <v>4Q 2015</v>
      </c>
      <c r="W146" s="104"/>
      <c r="X146" s="104" t="str">
        <f>X108</f>
        <v>1Q 2016</v>
      </c>
      <c r="Y146" s="104" t="str">
        <f>Y108</f>
        <v>2Q 2016</v>
      </c>
      <c r="Z146" s="104" t="str">
        <f>Z108</f>
        <v>3Q 2016</v>
      </c>
      <c r="AA146" s="104" t="str">
        <f>AA108</f>
        <v>4Q 2016</v>
      </c>
      <c r="AB146" s="104"/>
      <c r="AC146" s="104" t="str">
        <f>AC108</f>
        <v>1Q 2017</v>
      </c>
      <c r="AD146" s="104" t="str">
        <f>AD108</f>
        <v>2Q 2017</v>
      </c>
      <c r="AE146" s="104" t="str">
        <f>AE108</f>
        <v>3Q 2017</v>
      </c>
      <c r="AF146" s="104" t="str">
        <f>AF108</f>
        <v>4Q 2017</v>
      </c>
      <c r="AG146" s="104"/>
      <c r="AH146" s="104" t="str">
        <f>AH$1</f>
        <v>1Q 2018</v>
      </c>
      <c r="AI146" s="104" t="str">
        <f>AI108</f>
        <v>2Q 2018</v>
      </c>
      <c r="AJ146" s="104" t="str">
        <f>AJ$1</f>
        <v>3Q 2018</v>
      </c>
      <c r="AK146" s="104" t="str">
        <f>AK$1</f>
        <v>4Q 2018</v>
      </c>
      <c r="AL146" s="104"/>
      <c r="AM146" s="104" t="str">
        <f>AM1</f>
        <v>1Q 2019</v>
      </c>
      <c r="AN146" s="104" t="str">
        <f>AN1</f>
        <v>2Q 2019</v>
      </c>
      <c r="AO146" s="104" t="str">
        <f>AO1</f>
        <v>3Q 2019</v>
      </c>
      <c r="AP146" s="189" t="str">
        <f>AP1</f>
        <v>4Q 2019</v>
      </c>
      <c r="AQ146" s="104"/>
      <c r="AR146" s="104" t="str">
        <f>AR1</f>
        <v>1Q 2020</v>
      </c>
      <c r="AS146" s="104" t="str">
        <f>AS1</f>
        <v>2Q 2020</v>
      </c>
      <c r="AT146" s="104" t="str">
        <f>AT1</f>
        <v>3Q 2020</v>
      </c>
      <c r="AU146" s="104" t="str">
        <f>AU1</f>
        <v>4Q 2020</v>
      </c>
      <c r="AV146" s="104"/>
      <c r="AW146" s="104" t="str">
        <f>AW1</f>
        <v>1Q 2021</v>
      </c>
      <c r="AX146" s="104" t="str">
        <f>AX1</f>
        <v>2Q 2021</v>
      </c>
      <c r="AY146" s="104" t="str">
        <f>AY1</f>
        <v>3Q 2021</v>
      </c>
      <c r="AZ146" s="104" t="str">
        <f>AZ1</f>
        <v>4Q 2021</v>
      </c>
      <c r="BA146" s="104"/>
      <c r="BB146" s="104" t="str">
        <f>BB1</f>
        <v>1Q 2022</v>
      </c>
      <c r="BC146" s="104" t="str">
        <f>BC1</f>
        <v>2Q 2022</v>
      </c>
      <c r="BD146" s="104" t="str">
        <f>BD1</f>
        <v>3Q 2022</v>
      </c>
      <c r="BE146" s="104" t="str">
        <f>BE1</f>
        <v>4Q 2022</v>
      </c>
      <c r="BF146" s="104"/>
      <c r="BG146" s="104" t="str">
        <f>BG1</f>
        <v>1Q 2023</v>
      </c>
      <c r="BH146" s="104" t="str">
        <f>BH1</f>
        <v>2Q 2023</v>
      </c>
      <c r="BI146" s="104" t="str">
        <f>BI1</f>
        <v>3Q 2023</v>
      </c>
      <c r="BJ146" s="104" t="str">
        <f>BJ1</f>
        <v>4Q 2023</v>
      </c>
    </row>
    <row r="147" spans="2:62" x14ac:dyDescent="0.2">
      <c r="B147" s="116" t="s">
        <v>45</v>
      </c>
      <c r="C147" s="116" t="s">
        <v>0</v>
      </c>
      <c r="D147" s="69">
        <f>Cumulative!D152</f>
        <v>608.70599586309902</v>
      </c>
      <c r="E147" s="70">
        <f>Cumulative!E152-Cumulative!D152</f>
        <v>542.50651107250599</v>
      </c>
      <c r="F147" s="70">
        <f>Cumulative!F152-Cumulative!E152</f>
        <v>568.15851370880955</v>
      </c>
      <c r="G147" s="70">
        <f>Cumulative!G152-Cumulative!F152</f>
        <v>567.71059605907726</v>
      </c>
      <c r="H147" s="71"/>
      <c r="I147" s="70">
        <f>Cumulative!I152</f>
        <v>544.51539083717478</v>
      </c>
      <c r="J147" s="70">
        <f>Cumulative!J152-Cumulative!I152</f>
        <v>559.75357221200159</v>
      </c>
      <c r="K147" s="70">
        <f>Cumulative!K152-Cumulative!J152</f>
        <v>530.83240646722311</v>
      </c>
      <c r="L147" s="70">
        <f>Cumulative!L152-Cumulative!K152</f>
        <v>497.02623661271377</v>
      </c>
      <c r="M147" s="70"/>
      <c r="N147" s="70">
        <f>Cumulative!N152</f>
        <v>496.32284583985285</v>
      </c>
      <c r="O147" s="70">
        <f>Cumulative!O152-Cumulative!N152</f>
        <v>525.58706736670183</v>
      </c>
      <c r="P147" s="70">
        <f>Cumulative!P152-Cumulative!O152</f>
        <v>466.62568380710547</v>
      </c>
      <c r="Q147" s="70">
        <f>Cumulative!Q152-Cumulative!P152</f>
        <v>453.88235950570242</v>
      </c>
      <c r="R147" s="70"/>
      <c r="S147" s="70">
        <f>Cumulative!S152</f>
        <v>444.63989683544003</v>
      </c>
      <c r="T147" s="70">
        <f>Cumulative!T152-Cumulative!S152</f>
        <v>462.67549356960001</v>
      </c>
      <c r="U147" s="70">
        <f>U7/U$145</f>
        <v>378.59011978710163</v>
      </c>
      <c r="V147" s="70">
        <f>Cumulative!V152-Cumulative!U152</f>
        <v>350.34513878503139</v>
      </c>
      <c r="W147" s="70"/>
      <c r="X147" s="70">
        <f>Cumulative!X152</f>
        <v>335.1945575606037</v>
      </c>
      <c r="Y147" s="70">
        <f>Cumulative!Y152-Cumulative!X152</f>
        <v>331.84406990405171</v>
      </c>
      <c r="Z147" s="70">
        <f>Cumulative!Z152-Cumulative!Y152</f>
        <v>309.82584017821762</v>
      </c>
      <c r="AA147" s="70">
        <f>Cumulative!AA152-Cumulative!Z152</f>
        <v>356.15758504908308</v>
      </c>
      <c r="AB147" s="70"/>
      <c r="AC147" s="70">
        <f>Cumulative!AC152</f>
        <v>409.15008685070177</v>
      </c>
      <c r="AD147" s="70">
        <f>Cumulative!AD152-Cumulative!AC152</f>
        <v>399.47334424152371</v>
      </c>
      <c r="AE147" s="70">
        <f>Cumulative!AE152-Cumulative!AD152</f>
        <v>379.16627789595304</v>
      </c>
      <c r="AF147" s="70">
        <f>Cumulative!AF152-Cumulative!AE152</f>
        <v>428.95941573398613</v>
      </c>
      <c r="AG147" s="70"/>
      <c r="AH147" s="70">
        <f>Cumulative!AH152</f>
        <v>422.8177418192239</v>
      </c>
      <c r="AI147" s="70">
        <f>Cumulative!AI152-Cumulative!AH152</f>
        <v>409.70126292522298</v>
      </c>
      <c r="AJ147" s="70">
        <f>Cumulative!AJ152-Cumulative!AI152</f>
        <v>433.50178443710524</v>
      </c>
      <c r="AK147" s="70">
        <f>Cumulative!AK152-Cumulative!AJ152</f>
        <v>457.24170766891939</v>
      </c>
      <c r="AL147" s="70"/>
      <c r="AM147" s="70">
        <f>Cumulative!AM152</f>
        <v>446.17108568196699</v>
      </c>
      <c r="AN147" s="70">
        <f>Cumulative!AN152-Cumulative!AM152</f>
        <v>479.34897602753318</v>
      </c>
      <c r="AO147" s="70">
        <f>Cumulative!AO152-Cumulative!AN152</f>
        <v>451.50075456121112</v>
      </c>
      <c r="AP147" s="191">
        <f>Cumulative!AP152-Cumulative!AO152</f>
        <v>396.87350235521785</v>
      </c>
      <c r="AQ147" s="70"/>
      <c r="AR147" s="70">
        <f>Cumulative!AR152</f>
        <v>422.99244672485531</v>
      </c>
      <c r="AS147" s="70">
        <f>Cumulative!AS152-Cumulative!AR152</f>
        <v>390.48400034122676</v>
      </c>
      <c r="AT147" s="70">
        <f>Cumulative!AT152-Cumulative!AS152</f>
        <v>402.83714278836374</v>
      </c>
      <c r="AU147" s="70">
        <f>Cumulative!AU152-Cumulative!AT152</f>
        <v>445.08600873952423</v>
      </c>
      <c r="AV147" s="70"/>
      <c r="AW147" s="70">
        <f>Cumulative!AW152</f>
        <v>523.96107686968503</v>
      </c>
      <c r="AX147" s="70">
        <f>Cumulative!AX152-Cumulative!AW152</f>
        <v>633.60757391702077</v>
      </c>
      <c r="AY147" s="191">
        <f>Cumulative!AY152-Cumulative!AX152</f>
        <v>696.50520408977263</v>
      </c>
      <c r="AZ147" s="298"/>
      <c r="BA147" s="70"/>
      <c r="BB147" s="70">
        <f>Cumulative!BB152</f>
        <v>1140.4182443682009</v>
      </c>
      <c r="BC147" s="70">
        <f>Cumulative!BC152-Cumulative!BB152</f>
        <v>793.18377404655712</v>
      </c>
      <c r="BD147" s="70">
        <f>Cumulative!BD152-Cumulative!BC152</f>
        <v>862.77544481819291</v>
      </c>
      <c r="BE147" s="70">
        <f>Cumulative!BE152-Cumulative!BD152</f>
        <v>955.58827242629604</v>
      </c>
      <c r="BF147" s="70"/>
      <c r="BG147" s="70">
        <f>Cumulative!BG152</f>
        <v>727.78939673343984</v>
      </c>
      <c r="BH147" s="70">
        <f>Cumulative!BH152-Cumulative!BG152</f>
        <v>416.00068800042072</v>
      </c>
      <c r="BI147" s="70">
        <f>Cumulative!BI152-Cumulative!BH152</f>
        <v>434.72766879906953</v>
      </c>
      <c r="BJ147" s="70">
        <f>Cumulative!BJ152-Cumulative!BI152</f>
        <v>526.64538493828172</v>
      </c>
    </row>
    <row r="148" spans="2:62" x14ac:dyDescent="0.2">
      <c r="B148" s="53" t="s">
        <v>46</v>
      </c>
      <c r="C148" s="53" t="s">
        <v>1</v>
      </c>
      <c r="D148" s="19">
        <f>Cumulative!D153</f>
        <v>-356.9564039360036</v>
      </c>
      <c r="E148" s="20">
        <f>Cumulative!E153-Cumulative!D153</f>
        <v>-295.57794770732681</v>
      </c>
      <c r="F148" s="20">
        <f>Cumulative!F153-Cumulative!E153</f>
        <v>-286.11122041918168</v>
      </c>
      <c r="G148" s="20">
        <f>Cumulative!G153-Cumulative!F153</f>
        <v>-361.97289710569032</v>
      </c>
      <c r="H148" s="21"/>
      <c r="I148" s="20">
        <f>Cumulative!I153</f>
        <v>-310.28269689815943</v>
      </c>
      <c r="J148" s="20">
        <f>Cumulative!J153-Cumulative!I153</f>
        <v>-329.62651388692871</v>
      </c>
      <c r="K148" s="20">
        <f>Cumulative!K153-Cumulative!J153</f>
        <v>-335.64191677287113</v>
      </c>
      <c r="L148" s="20">
        <f>Cumulative!L153-Cumulative!K153</f>
        <v>-343.49559437120433</v>
      </c>
      <c r="M148" s="20"/>
      <c r="N148" s="22">
        <f>Cumulative!N153</f>
        <v>-298.00538343378406</v>
      </c>
      <c r="O148" s="20">
        <f>Cumulative!O153-Cumulative!N153</f>
        <v>-320.49797280813988</v>
      </c>
      <c r="P148" s="20">
        <f>Cumulative!P153-Cumulative!O153</f>
        <v>-275.42053843364226</v>
      </c>
      <c r="Q148" s="20">
        <f>Cumulative!Q153-Cumulative!P153</f>
        <v>-217.01081149308322</v>
      </c>
      <c r="R148" s="20"/>
      <c r="S148" s="22">
        <f>Cumulative!S153</f>
        <v>-199.76878017876928</v>
      </c>
      <c r="T148" s="22">
        <f>Cumulative!T153-Cumulative!S153</f>
        <v>-248.07848656780894</v>
      </c>
      <c r="U148" s="22">
        <f>U8/U$145</f>
        <v>-157.73662080967443</v>
      </c>
      <c r="V148" s="22">
        <f>Cumulative!V153-Cumulative!U153</f>
        <v>-133.38475960433772</v>
      </c>
      <c r="W148" s="22"/>
      <c r="X148" s="22">
        <f>Cumulative!X153</f>
        <v>-142.07746927104063</v>
      </c>
      <c r="Y148" s="22">
        <f>Cumulative!Y153-Cumulative!X153</f>
        <v>-160.67679606131156</v>
      </c>
      <c r="Z148" s="22">
        <f>Cumulative!Z153-Cumulative!Y153</f>
        <v>-162.13580541846659</v>
      </c>
      <c r="AA148" s="22">
        <f>Cumulative!AA153-Cumulative!Z153</f>
        <v>-211.04142165090042</v>
      </c>
      <c r="AB148" s="22"/>
      <c r="AC148" s="22">
        <f>Cumulative!AC153</f>
        <v>-217.67063358521739</v>
      </c>
      <c r="AD148" s="22">
        <f>Cumulative!AD153-Cumulative!AC153</f>
        <v>-212.31098273038879</v>
      </c>
      <c r="AE148" s="22">
        <f>Cumulative!AE153-Cumulative!AD153</f>
        <v>-217.56082862254345</v>
      </c>
      <c r="AF148" s="22">
        <f>Cumulative!AF153-Cumulative!AE153</f>
        <v>-242.02773923435939</v>
      </c>
      <c r="AG148" s="22"/>
      <c r="AH148" s="22">
        <f>Cumulative!AH153</f>
        <v>-224.87574784239888</v>
      </c>
      <c r="AI148" s="22">
        <f>Cumulative!AI153-Cumulative!AH153</f>
        <v>-221.1797567942196</v>
      </c>
      <c r="AJ148" s="22">
        <f>Cumulative!AJ153-Cumulative!AI153</f>
        <v>-221.69847594148098</v>
      </c>
      <c r="AK148" s="22">
        <f>Cumulative!AK153-Cumulative!AJ153</f>
        <v>-200.46337037345677</v>
      </c>
      <c r="AL148" s="22"/>
      <c r="AM148" s="22">
        <f>Cumulative!AM153</f>
        <v>-232.70338484524498</v>
      </c>
      <c r="AN148" s="22">
        <f>Cumulative!AN153-Cumulative!AM153</f>
        <v>-232.26055672663315</v>
      </c>
      <c r="AO148" s="22">
        <f>Cumulative!AO153-Cumulative!AN153</f>
        <v>-245.29698785378815</v>
      </c>
      <c r="AP148" s="136">
        <f>Cumulative!AP153-Cumulative!AO153</f>
        <v>-213.24234000205649</v>
      </c>
      <c r="AQ148" s="22"/>
      <c r="AR148" s="22">
        <f>Cumulative!AR153</f>
        <v>-264.74123931559552</v>
      </c>
      <c r="AS148" s="22">
        <f>Cumulative!AS153-Cumulative!AR153</f>
        <v>-195.62138851085751</v>
      </c>
      <c r="AT148" s="22">
        <f>Cumulative!AT153-Cumulative!AS153</f>
        <v>-206.37185671531006</v>
      </c>
      <c r="AU148" s="22">
        <f>Cumulative!AU153-Cumulative!AT153</f>
        <v>-247.08796536564739</v>
      </c>
      <c r="AV148" s="22"/>
      <c r="AW148" s="22">
        <f>Cumulative!AW153</f>
        <v>-240.43130745452737</v>
      </c>
      <c r="AX148" s="22">
        <f>Cumulative!AX153-Cumulative!AW153</f>
        <v>-196.64233874805456</v>
      </c>
      <c r="AY148" s="136">
        <f>Cumulative!AY153-Cumulative!AX153</f>
        <v>-235.4275800278034</v>
      </c>
      <c r="AZ148" s="334"/>
      <c r="BA148" s="22"/>
      <c r="BB148" s="22">
        <f>Cumulative!BB153</f>
        <v>-353.48260064854719</v>
      </c>
      <c r="BC148" s="22">
        <f>Cumulative!BC153-Cumulative!BB153</f>
        <v>-292.92127890189681</v>
      </c>
      <c r="BD148" s="22">
        <f>Cumulative!BD153-Cumulative!BC153</f>
        <v>-354.93439146005676</v>
      </c>
      <c r="BE148" s="22">
        <f>Cumulative!BE153-Cumulative!BD153</f>
        <v>-333.10083421872071</v>
      </c>
      <c r="BF148" s="22"/>
      <c r="BG148" s="22">
        <f>Cumulative!BG153</f>
        <v>-307.98171869546462</v>
      </c>
      <c r="BH148" s="22">
        <f>Cumulative!BH153-Cumulative!BG153</f>
        <v>-259.57650007290346</v>
      </c>
      <c r="BI148" s="22">
        <f>Cumulative!BI153-Cumulative!BH153</f>
        <v>-231.48983101553245</v>
      </c>
      <c r="BJ148" s="22">
        <f>Cumulative!BJ153-Cumulative!BI153</f>
        <v>-262.98844199407063</v>
      </c>
    </row>
    <row r="149" spans="2:62" s="8" customFormat="1" ht="24" x14ac:dyDescent="0.2">
      <c r="B149" s="219" t="s">
        <v>192</v>
      </c>
      <c r="C149" s="219" t="s">
        <v>193</v>
      </c>
      <c r="D149" s="129">
        <f>Cumulative!D154</f>
        <v>12.490004692012345</v>
      </c>
      <c r="E149" s="24">
        <f>Cumulative!E154-Cumulative!D154</f>
        <v>12.86983081175736</v>
      </c>
      <c r="F149" s="24">
        <f>Cumulative!F154-Cumulative!E154</f>
        <v>14.063921651031247</v>
      </c>
      <c r="G149" s="24">
        <f>Cumulative!G154-Cumulative!F154</f>
        <v>23.934758776488827</v>
      </c>
      <c r="H149" s="25"/>
      <c r="I149" s="24">
        <f>Cumulative!I154</f>
        <v>19.694747848044663</v>
      </c>
      <c r="J149" s="24">
        <f>Cumulative!J154-Cumulative!I154</f>
        <v>13.287271631658335</v>
      </c>
      <c r="K149" s="24">
        <f>Cumulative!K154-Cumulative!J154</f>
        <v>22.526093244464377</v>
      </c>
      <c r="L149" s="24">
        <f>Cumulative!L154-Cumulative!K154</f>
        <v>25.06209576616169</v>
      </c>
      <c r="M149" s="24"/>
      <c r="N149" s="26">
        <f>Cumulative!N154</f>
        <v>22.368996913536105</v>
      </c>
      <c r="O149" s="24">
        <f>Cumulative!O154-Cumulative!N154</f>
        <v>28.68933422804356</v>
      </c>
      <c r="P149" s="24">
        <f>Cumulative!P154-Cumulative!O154</f>
        <v>25.239149911212543</v>
      </c>
      <c r="Q149" s="24">
        <f>Cumulative!Q154-Cumulative!P154</f>
        <v>24.452876167216274</v>
      </c>
      <c r="R149" s="24"/>
      <c r="S149" s="26">
        <f>Cumulative!S154</f>
        <v>17.349526224476179</v>
      </c>
      <c r="T149" s="26">
        <f>Cumulative!T154-Cumulative!S154</f>
        <v>21.13693991997787</v>
      </c>
      <c r="U149" s="26">
        <f>U9/U$145</f>
        <v>16.688261372152994</v>
      </c>
      <c r="V149" s="26">
        <f>Cumulative!V154-Cumulative!U154</f>
        <v>16.528401492098411</v>
      </c>
      <c r="W149" s="26"/>
      <c r="X149" s="26">
        <f>Cumulative!X154</f>
        <v>14.940712839499225</v>
      </c>
      <c r="Y149" s="26">
        <f>Cumulative!Y154-Cumulative!X154</f>
        <v>15.176725242549443</v>
      </c>
      <c r="Z149" s="26">
        <f>Cumulative!Z154-Cumulative!Y154</f>
        <v>15.869862753007002</v>
      </c>
      <c r="AA149" s="26">
        <f>Cumulative!AA154-Cumulative!Z154</f>
        <v>44.93548714553355</v>
      </c>
      <c r="AB149" s="26"/>
      <c r="AC149" s="26">
        <f>Cumulative!AC154</f>
        <v>29.335481655976043</v>
      </c>
      <c r="AD149" s="26">
        <f>Cumulative!AD154-Cumulative!AC154</f>
        <v>36.024897192784536</v>
      </c>
      <c r="AE149" s="26">
        <f>Cumulative!AE154-Cumulative!AD154</f>
        <v>40.083407322006579</v>
      </c>
      <c r="AF149" s="26">
        <f>Cumulative!AF154-Cumulative!AE154</f>
        <v>30.916189083247659</v>
      </c>
      <c r="AG149" s="26"/>
      <c r="AH149" s="26">
        <f>Cumulative!AH154</f>
        <v>36.251566886953832</v>
      </c>
      <c r="AI149" s="26">
        <f>Cumulative!AI154-Cumulative!AH154</f>
        <v>40.239159876039487</v>
      </c>
      <c r="AJ149" s="26">
        <f>Cumulative!AJ154-Cumulative!AI154</f>
        <v>34.796177615235663</v>
      </c>
      <c r="AK149" s="26">
        <f>Cumulative!AK154-Cumulative!AJ154</f>
        <v>32.650532431864818</v>
      </c>
      <c r="AL149" s="26"/>
      <c r="AM149" s="26">
        <f>Cumulative!AM154</f>
        <v>41.737804924153636</v>
      </c>
      <c r="AN149" s="26">
        <f>Cumulative!AN154-Cumulative!AM154</f>
        <v>37.342796988351111</v>
      </c>
      <c r="AO149" s="26">
        <f>Cumulative!AO154-Cumulative!AN154</f>
        <v>41.296355903315728</v>
      </c>
      <c r="AP149" s="192">
        <f>Cumulative!AP154-Cumulative!AO154</f>
        <v>54.857571295448224</v>
      </c>
      <c r="AQ149" s="26"/>
      <c r="AR149" s="26">
        <f>Cumulative!AR154</f>
        <v>52.574651485798817</v>
      </c>
      <c r="AS149" s="26">
        <f>Cumulative!AS154-Cumulative!AR154</f>
        <v>35.357839425441263</v>
      </c>
      <c r="AT149" s="26">
        <f>Cumulative!AT154-Cumulative!AS154</f>
        <v>38.434816351771772</v>
      </c>
      <c r="AU149" s="26">
        <f>Cumulative!AU154-Cumulative!AT154</f>
        <v>41.430392968739156</v>
      </c>
      <c r="AV149" s="26"/>
      <c r="AW149" s="26">
        <f>Cumulative!AW154</f>
        <v>39.722146744613369</v>
      </c>
      <c r="AX149" s="26">
        <f>Cumulative!AX154-Cumulative!AW154</f>
        <v>39.80331230724714</v>
      </c>
      <c r="AY149" s="192">
        <f>Cumulative!AY154-Cumulative!AX154</f>
        <v>39.692509986328972</v>
      </c>
      <c r="AZ149" s="356"/>
      <c r="BA149" s="26"/>
      <c r="BB149" s="26">
        <f>Cumulative!BB154</f>
        <v>37.713795743662374</v>
      </c>
      <c r="BC149" s="26">
        <f>Cumulative!BC154-Cumulative!BB154</f>
        <v>42.393678288907495</v>
      </c>
      <c r="BD149" s="26">
        <f>Cumulative!BD154-Cumulative!BC154</f>
        <v>53.096516705745032</v>
      </c>
      <c r="BE149" s="26">
        <f>Cumulative!BE154-Cumulative!BD154</f>
        <v>42.581647064495911</v>
      </c>
      <c r="BF149" s="26"/>
      <c r="BG149" s="26">
        <f>Cumulative!BG154</f>
        <v>46.225427282895772</v>
      </c>
      <c r="BH149" s="26">
        <f>Cumulative!BH154-Cumulative!BG154</f>
        <v>36.778905639512139</v>
      </c>
      <c r="BI149" s="26">
        <f>Cumulative!BI154-Cumulative!BH154</f>
        <v>32.760649530847132</v>
      </c>
      <c r="BJ149" s="26">
        <f>Cumulative!BJ154-Cumulative!BI154</f>
        <v>30.938815704090814</v>
      </c>
    </row>
    <row r="150" spans="2:62" x14ac:dyDescent="0.2">
      <c r="B150" s="3" t="s">
        <v>49</v>
      </c>
      <c r="C150" s="3" t="s">
        <v>2</v>
      </c>
      <c r="D150" s="4">
        <f>SUM(D147:D148)</f>
        <v>251.74959192709542</v>
      </c>
      <c r="E150" s="2">
        <f t="shared" ref="E150:L150" si="9">SUM(E147:E148)</f>
        <v>246.92856336517917</v>
      </c>
      <c r="F150" s="2">
        <f t="shared" si="9"/>
        <v>282.04729328962787</v>
      </c>
      <c r="G150" s="2">
        <f t="shared" si="9"/>
        <v>205.73769895338694</v>
      </c>
      <c r="H150" s="2"/>
      <c r="I150" s="2">
        <f>SUM(I147:I148)</f>
        <v>234.23269393901535</v>
      </c>
      <c r="J150" s="2">
        <f t="shared" si="9"/>
        <v>230.12705832507288</v>
      </c>
      <c r="K150" s="2">
        <f t="shared" si="9"/>
        <v>195.19048969435198</v>
      </c>
      <c r="L150" s="2">
        <f t="shared" si="9"/>
        <v>153.53064224150944</v>
      </c>
      <c r="M150" s="2"/>
      <c r="N150" s="2">
        <f>SUM(N147:N148)</f>
        <v>198.31746240606878</v>
      </c>
      <c r="O150" s="2">
        <f>SUM(O147:O148)</f>
        <v>205.08909455856195</v>
      </c>
      <c r="P150" s="2">
        <f>SUM(P147:P148)</f>
        <v>191.20514537346321</v>
      </c>
      <c r="Q150" s="2">
        <f>SUM(Q147:Q148)</f>
        <v>236.8715480126192</v>
      </c>
      <c r="R150" s="2"/>
      <c r="S150" s="2">
        <f>SUM(S147:S148)</f>
        <v>244.87111665667075</v>
      </c>
      <c r="T150" s="2">
        <f>SUM(T147:T148)</f>
        <v>214.59700700179107</v>
      </c>
      <c r="U150" s="2">
        <f>SUM(U147:U148)</f>
        <v>220.85349897742719</v>
      </c>
      <c r="V150" s="2">
        <f>SUM(V147:V148)</f>
        <v>216.96037918069368</v>
      </c>
      <c r="W150" s="2"/>
      <c r="X150" s="2">
        <f>SUM(X147:X148)</f>
        <v>193.11708828956307</v>
      </c>
      <c r="Y150" s="2">
        <f>SUM(Y147:Y148)</f>
        <v>171.16727384274014</v>
      </c>
      <c r="Z150" s="2">
        <f>SUM(Z147:Z148)</f>
        <v>147.69003475975103</v>
      </c>
      <c r="AA150" s="2">
        <f>SUM(AA147:AA148)</f>
        <v>145.11616339818266</v>
      </c>
      <c r="AB150" s="2"/>
      <c r="AC150" s="2">
        <f>SUM(AC147:AC148)</f>
        <v>191.47945326548438</v>
      </c>
      <c r="AD150" s="2">
        <f>SUM(AD147:AD148)</f>
        <v>187.16236151113492</v>
      </c>
      <c r="AE150" s="2">
        <f>SUM(AE147:AE148)</f>
        <v>161.60544927340959</v>
      </c>
      <c r="AF150" s="2">
        <f>SUM(AF147:AF148)</f>
        <v>186.93167649962675</v>
      </c>
      <c r="AG150" s="2"/>
      <c r="AH150" s="2">
        <f>SUM(AH147:AH148)</f>
        <v>197.94199397682502</v>
      </c>
      <c r="AI150" s="2">
        <f>SUM(AI147:AI148)</f>
        <v>188.52150613100338</v>
      </c>
      <c r="AJ150" s="2">
        <f>SUM(AJ147:AJ148)</f>
        <v>211.80330849562426</v>
      </c>
      <c r="AK150" s="2">
        <f>SUM(AK147:AK148)</f>
        <v>256.77833729546262</v>
      </c>
      <c r="AL150" s="2"/>
      <c r="AM150" s="2">
        <f>SUM(AM147:AM148)</f>
        <v>213.467700836722</v>
      </c>
      <c r="AN150" s="2">
        <f>SUM(AN147:AN148)</f>
        <v>247.08841930090003</v>
      </c>
      <c r="AO150" s="2">
        <f>SUM(AO147:AO148)</f>
        <v>206.20376670742297</v>
      </c>
      <c r="AP150" s="154">
        <f>SUM(AP147:AP148)</f>
        <v>183.63116235316136</v>
      </c>
      <c r="AQ150" s="2"/>
      <c r="AR150" s="2">
        <f>SUM(AR147:AR148)</f>
        <v>158.25120740925979</v>
      </c>
      <c r="AS150" s="2">
        <f>SUM(AS147:AS148)</f>
        <v>194.86261183036925</v>
      </c>
      <c r="AT150" s="2">
        <f>SUM(AT147:AT148)</f>
        <v>196.46528607305368</v>
      </c>
      <c r="AU150" s="2">
        <f>SUM(AU147:AU148)</f>
        <v>197.99804337387684</v>
      </c>
      <c r="AV150" s="2"/>
      <c r="AW150" s="2">
        <f>SUM(AW147:AW148)</f>
        <v>283.52976941515766</v>
      </c>
      <c r="AX150" s="2">
        <f>SUM(AX147:AX148)</f>
        <v>436.96523516896622</v>
      </c>
      <c r="AY150" s="154">
        <f>SUM(AY147:AY148)</f>
        <v>461.07762406196923</v>
      </c>
      <c r="AZ150" s="328"/>
      <c r="BA150" s="2"/>
      <c r="BB150" s="2">
        <f>SUM(BB147:BB148)</f>
        <v>786.93564371965374</v>
      </c>
      <c r="BC150" s="2">
        <f>SUM(BC147:BC148)</f>
        <v>500.26249514466031</v>
      </c>
      <c r="BD150" s="2">
        <f>SUM(BD147:BD148)</f>
        <v>507.84105335813615</v>
      </c>
      <c r="BE150" s="2">
        <f>SUM(BE147:BE148)</f>
        <v>622.48743820757534</v>
      </c>
      <c r="BF150" s="2"/>
      <c r="BG150" s="2">
        <f>SUM(BG147:BG148)</f>
        <v>419.80767803797522</v>
      </c>
      <c r="BH150" s="2">
        <f>SUM(BH147:BH148)</f>
        <v>156.42418792751727</v>
      </c>
      <c r="BI150" s="2">
        <f>SUM(BI147:BI148)</f>
        <v>203.23783778353709</v>
      </c>
      <c r="BJ150" s="2">
        <f>SUM(BJ147:BJ148)</f>
        <v>263.6569429442111</v>
      </c>
    </row>
    <row r="151" spans="2:62" x14ac:dyDescent="0.2">
      <c r="B151" s="53" t="s">
        <v>47</v>
      </c>
      <c r="C151" s="53" t="s">
        <v>3</v>
      </c>
      <c r="D151" s="19">
        <f>Cumulative!D156</f>
        <v>-55.643301326319545</v>
      </c>
      <c r="E151" s="20">
        <f>Cumulative!E156-Cumulative!D156</f>
        <v>-35.188644886024207</v>
      </c>
      <c r="F151" s="20">
        <f>Cumulative!F156-Cumulative!E156</f>
        <v>-79.211143375411098</v>
      </c>
      <c r="G151" s="20">
        <f>Cumulative!G156-Cumulative!F156</f>
        <v>-47.080433788964598</v>
      </c>
      <c r="H151" s="21"/>
      <c r="I151" s="22">
        <f>Cumulative!I156</f>
        <v>-58.393776591197529</v>
      </c>
      <c r="J151" s="20">
        <f>Cumulative!J156-Cumulative!I156</f>
        <v>-58.477993314885929</v>
      </c>
      <c r="K151" s="20">
        <f>Cumulative!K156-Cumulative!J156</f>
        <v>-62.683532621038026</v>
      </c>
      <c r="L151" s="20">
        <f>Cumulative!L156-Cumulative!K156</f>
        <v>-58.387425430678064</v>
      </c>
      <c r="M151" s="20"/>
      <c r="N151" s="22">
        <f>Cumulative!N156</f>
        <v>-53.548289286623515</v>
      </c>
      <c r="O151" s="20">
        <f>Cumulative!O156-Cumulative!N156</f>
        <v>-67.293572827294312</v>
      </c>
      <c r="P151" s="20">
        <f>Cumulative!P156-Cumulative!O156</f>
        <v>-50.177528749600114</v>
      </c>
      <c r="Q151" s="20">
        <f>Cumulative!Q156-Cumulative!P156</f>
        <v>-58.876735544215194</v>
      </c>
      <c r="R151" s="20"/>
      <c r="S151" s="22">
        <f>Cumulative!S156</f>
        <v>-43.012032113506748</v>
      </c>
      <c r="T151" s="22">
        <f>Cumulative!T156-Cumulative!S156</f>
        <v>-49.083694477522712</v>
      </c>
      <c r="U151" s="22">
        <f>U11/U$145</f>
        <v>-39.585000571624555</v>
      </c>
      <c r="V151" s="22">
        <f>Cumulative!V156-Cumulative!U156</f>
        <v>-39.428978201666979</v>
      </c>
      <c r="W151" s="22"/>
      <c r="X151" s="22">
        <f>Cumulative!X156</f>
        <v>-43.696560152113882</v>
      </c>
      <c r="Y151" s="22">
        <f>Cumulative!Y156-Cumulative!X156</f>
        <v>-42.784325380271603</v>
      </c>
      <c r="Z151" s="22">
        <f>Cumulative!Z156-Cumulative!Y156</f>
        <v>-51.656541021770266</v>
      </c>
      <c r="AA151" s="22">
        <f>Cumulative!AA156-Cumulative!Z156</f>
        <v>-40.023501559408999</v>
      </c>
      <c r="AB151" s="22"/>
      <c r="AC151" s="22">
        <f>Cumulative!AC156</f>
        <v>-59.656744271422895</v>
      </c>
      <c r="AD151" s="22">
        <f>Cumulative!AD156-Cumulative!AC156</f>
        <v>-61.147860962236152</v>
      </c>
      <c r="AE151" s="22">
        <f>Cumulative!AE156-Cumulative!AD156</f>
        <v>-55.935020098906293</v>
      </c>
      <c r="AF151" s="22">
        <f>Cumulative!AF156-Cumulative!AE156</f>
        <v>-58.518605192395711</v>
      </c>
      <c r="AG151" s="22"/>
      <c r="AH151" s="22">
        <f>Cumulative!AH156</f>
        <v>-61.690954513249757</v>
      </c>
      <c r="AI151" s="22">
        <f>Cumulative!AI156-Cumulative!AH156</f>
        <v>-66.911185879245409</v>
      </c>
      <c r="AJ151" s="22">
        <f>Cumulative!AJ156-Cumulative!AI156</f>
        <v>-67.84683561172389</v>
      </c>
      <c r="AK151" s="22">
        <f>Cumulative!AK156-Cumulative!AJ156</f>
        <v>-86.051765530326918</v>
      </c>
      <c r="AL151" s="22"/>
      <c r="AM151" s="22">
        <f>Cumulative!AM156</f>
        <v>-75.929535697165008</v>
      </c>
      <c r="AN151" s="22">
        <f>Cumulative!AN156-Cumulative!AM156</f>
        <v>-72.8191327734434</v>
      </c>
      <c r="AO151" s="22">
        <f>Cumulative!AO156-Cumulative!AN156</f>
        <v>-82.462983846809351</v>
      </c>
      <c r="AP151" s="136">
        <f>Cumulative!AP156-Cumulative!AO156</f>
        <v>-101.15313332768602</v>
      </c>
      <c r="AQ151" s="22"/>
      <c r="AR151" s="22">
        <f>Cumulative!AR156</f>
        <v>-66.705030595735579</v>
      </c>
      <c r="AS151" s="22">
        <f>Cumulative!AS156-Cumulative!AR156</f>
        <v>-82.823449440705971</v>
      </c>
      <c r="AT151" s="22">
        <f>Cumulative!AT156-Cumulative!AS156</f>
        <v>-88.540518999979469</v>
      </c>
      <c r="AU151" s="22">
        <f>Cumulative!AU156-Cumulative!AT156</f>
        <v>-61.904388409106389</v>
      </c>
      <c r="AV151" s="22"/>
      <c r="AW151" s="22">
        <f>Cumulative!AW156</f>
        <v>-72.140153400393331</v>
      </c>
      <c r="AX151" s="22">
        <f>Cumulative!AX156-Cumulative!AW156</f>
        <v>-114.85978332389016</v>
      </c>
      <c r="AY151" s="136">
        <f>Cumulative!AY156-Cumulative!AX156</f>
        <v>-86.310939364967169</v>
      </c>
      <c r="AZ151" s="334"/>
      <c r="BA151" s="22"/>
      <c r="BB151" s="22">
        <f>Cumulative!BB156</f>
        <v>-116.47590952871698</v>
      </c>
      <c r="BC151" s="22">
        <f>Cumulative!BC156-Cumulative!BB156</f>
        <v>-85.496632166620344</v>
      </c>
      <c r="BD151" s="22">
        <f>Cumulative!BD156-Cumulative!BC156</f>
        <v>-67.706768918072271</v>
      </c>
      <c r="BE151" s="22">
        <f>Cumulative!BE156-Cumulative!BD156</f>
        <v>-70.250725243942895</v>
      </c>
      <c r="BF151" s="22"/>
      <c r="BG151" s="22">
        <f>Cumulative!BG156</f>
        <v>-48.575174032412768</v>
      </c>
      <c r="BH151" s="22">
        <f>Cumulative!BH156-Cumulative!BG156</f>
        <v>-47.108028480994314</v>
      </c>
      <c r="BI151" s="22">
        <f>Cumulative!BI156-Cumulative!BH156</f>
        <v>-47.72606594090729</v>
      </c>
      <c r="BJ151" s="22">
        <f>Cumulative!BJ156-Cumulative!BI156</f>
        <v>-54.358149835681957</v>
      </c>
    </row>
    <row r="152" spans="2:62" x14ac:dyDescent="0.2">
      <c r="B152" s="53" t="s">
        <v>48</v>
      </c>
      <c r="C152" s="53" t="s">
        <v>4</v>
      </c>
      <c r="D152" s="19">
        <f>Cumulative!D157</f>
        <v>-43.979355145683684</v>
      </c>
      <c r="E152" s="20">
        <f>Cumulative!E157-Cumulative!D157</f>
        <v>-55.534336554437076</v>
      </c>
      <c r="F152" s="20">
        <f>Cumulative!F157-Cumulative!E157</f>
        <v>-43.485858110156428</v>
      </c>
      <c r="G152" s="20">
        <f>Cumulative!G157-Cumulative!F157</f>
        <v>-33.117827468780092</v>
      </c>
      <c r="H152" s="21"/>
      <c r="I152" s="22">
        <f>Cumulative!I157</f>
        <v>-49.056033037199725</v>
      </c>
      <c r="J152" s="20">
        <f>Cumulative!J157-Cumulative!I157</f>
        <v>-42.41023212791994</v>
      </c>
      <c r="K152" s="20">
        <f>Cumulative!K157-Cumulative!J157</f>
        <v>-43.80906139970304</v>
      </c>
      <c r="L152" s="20">
        <f>Cumulative!L157-Cumulative!K157</f>
        <v>-30.229571701944451</v>
      </c>
      <c r="M152" s="20"/>
      <c r="N152" s="22">
        <f>Cumulative!N157</f>
        <v>-41.963322854421307</v>
      </c>
      <c r="O152" s="20">
        <f>Cumulative!O157-Cumulative!N157</f>
        <v>-37.254278261657788</v>
      </c>
      <c r="P152" s="20">
        <f>Cumulative!P157-Cumulative!O157</f>
        <v>-49.30126696840199</v>
      </c>
      <c r="Q152" s="20">
        <f>Cumulative!Q157-Cumulative!P157</f>
        <v>-39.250907849431258</v>
      </c>
      <c r="R152" s="20"/>
      <c r="S152" s="22">
        <f>Cumulative!S157</f>
        <v>-34.618656127244869</v>
      </c>
      <c r="T152" s="22">
        <f>Cumulative!T157-Cumulative!S157</f>
        <v>-37.632758585770496</v>
      </c>
      <c r="U152" s="22">
        <f>U12/U$145</f>
        <v>-23.976474473787839</v>
      </c>
      <c r="V152" s="22">
        <f>Cumulative!V157-Cumulative!U157</f>
        <v>-25.501680840951764</v>
      </c>
      <c r="W152" s="22"/>
      <c r="X152" s="22">
        <f>Cumulative!X157</f>
        <v>-26.156297275966356</v>
      </c>
      <c r="Y152" s="22">
        <f>Cumulative!Y157-Cumulative!X157</f>
        <v>-27.374744608053039</v>
      </c>
      <c r="Z152" s="22">
        <f>Cumulative!Z157-Cumulative!Y157</f>
        <v>-30.661993614256822</v>
      </c>
      <c r="AA152" s="22">
        <f>Cumulative!AA157-Cumulative!Z157</f>
        <v>-32.253770568414424</v>
      </c>
      <c r="AB152" s="22"/>
      <c r="AC152" s="22">
        <f>Cumulative!AC157</f>
        <v>-32.666741450049798</v>
      </c>
      <c r="AD152" s="22">
        <f>Cumulative!AD157-Cumulative!AC157</f>
        <v>-29.468732162637359</v>
      </c>
      <c r="AE152" s="22">
        <f>Cumulative!AE157-Cumulative!AD157</f>
        <v>-25.171501345485034</v>
      </c>
      <c r="AF152" s="22">
        <f>Cumulative!AF157-Cumulative!AE157</f>
        <v>-35.428998746647963</v>
      </c>
      <c r="AG152" s="22"/>
      <c r="AH152" s="22">
        <f>Cumulative!AH157</f>
        <v>-32.524441678401836</v>
      </c>
      <c r="AI152" s="22">
        <f>Cumulative!AI157-Cumulative!AH157</f>
        <v>-37.109076760243845</v>
      </c>
      <c r="AJ152" s="22">
        <f>Cumulative!AJ157-Cumulative!AI157</f>
        <v>-27.752696113781411</v>
      </c>
      <c r="AK152" s="22">
        <f>Cumulative!AK157-Cumulative!AJ157</f>
        <v>-32.023523949003348</v>
      </c>
      <c r="AL152" s="22"/>
      <c r="AM152" s="22">
        <f>Cumulative!AM157</f>
        <v>-29.927215922065237</v>
      </c>
      <c r="AN152" s="22">
        <f>Cumulative!AN157-Cumulative!AM157</f>
        <v>-39.205177892292021</v>
      </c>
      <c r="AO152" s="22">
        <f>Cumulative!AO157-Cumulative!AN157</f>
        <v>-31.053688003251821</v>
      </c>
      <c r="AP152" s="136">
        <f>Cumulative!AP157-Cumulative!AO157</f>
        <v>-32.043076256479424</v>
      </c>
      <c r="AQ152" s="22"/>
      <c r="AR152" s="22">
        <f>Cumulative!AR157</f>
        <v>-32.885519826217426</v>
      </c>
      <c r="AS152" s="22">
        <f>Cumulative!AS157-Cumulative!AR157</f>
        <v>-34.361212977214542</v>
      </c>
      <c r="AT152" s="22">
        <f>Cumulative!AT157-Cumulative!AS157</f>
        <v>-24.63235922825028</v>
      </c>
      <c r="AU152" s="22">
        <f>Cumulative!AU157-Cumulative!AT157</f>
        <v>-31.980171909415304</v>
      </c>
      <c r="AV152" s="22"/>
      <c r="AW152" s="22">
        <f>Cumulative!AW157</f>
        <v>-38.686384706233675</v>
      </c>
      <c r="AX152" s="22">
        <f>Cumulative!AX157-Cumulative!AW157</f>
        <v>-33.878745527307579</v>
      </c>
      <c r="AY152" s="136">
        <f>Cumulative!AY157-Cumulative!AX157</f>
        <v>-22.993010652560528</v>
      </c>
      <c r="AZ152" s="334"/>
      <c r="BA152" s="22"/>
      <c r="BB152" s="22">
        <f>Cumulative!BB157</f>
        <v>-56.303467089891519</v>
      </c>
      <c r="BC152" s="22">
        <f>Cumulative!BC157-Cumulative!BB157</f>
        <v>-38.889691270474152</v>
      </c>
      <c r="BD152" s="22">
        <f>Cumulative!BD157-Cumulative!BC157</f>
        <v>-37.628469232091859</v>
      </c>
      <c r="BE152" s="22">
        <f>Cumulative!BE157-Cumulative!BD157</f>
        <v>-31.614530856777606</v>
      </c>
      <c r="BF152" s="22"/>
      <c r="BG152" s="22">
        <f>Cumulative!BG157</f>
        <v>-61.505651759286998</v>
      </c>
      <c r="BH152" s="22">
        <f>Cumulative!BH157-Cumulative!BG157</f>
        <v>-29.092998948909134</v>
      </c>
      <c r="BI152" s="22">
        <f>Cumulative!BI157-Cumulative!BH157</f>
        <v>-35.142944147016024</v>
      </c>
      <c r="BJ152" s="22">
        <f>Cumulative!BJ157-Cumulative!BI157</f>
        <v>-73.879269789242869</v>
      </c>
    </row>
    <row r="153" spans="2:62" ht="24" x14ac:dyDescent="0.2">
      <c r="B153" s="53" t="s">
        <v>166</v>
      </c>
      <c r="C153" s="53" t="s">
        <v>165</v>
      </c>
      <c r="D153" s="19"/>
      <c r="E153" s="20"/>
      <c r="F153" s="20"/>
      <c r="G153" s="20"/>
      <c r="H153" s="21"/>
      <c r="I153" s="22"/>
      <c r="J153" s="20"/>
      <c r="K153" s="20"/>
      <c r="L153" s="20">
        <f>Cumulative!L158-Cumulative!K158</f>
        <v>6.2484300427028385</v>
      </c>
      <c r="M153" s="20"/>
      <c r="N153" s="22"/>
      <c r="O153" s="20"/>
      <c r="P153" s="20"/>
      <c r="Q153" s="20"/>
      <c r="R153" s="20"/>
      <c r="S153" s="22"/>
      <c r="T153" s="22"/>
      <c r="U153" s="22"/>
      <c r="V153" s="22">
        <f>Cumulative!V158-Cumulative!U158</f>
        <v>-18.324122058010527</v>
      </c>
      <c r="W153" s="22"/>
      <c r="X153" s="22"/>
      <c r="Y153" s="22"/>
      <c r="Z153" s="22"/>
      <c r="AA153" s="22"/>
      <c r="AB153" s="22"/>
      <c r="AC153" s="22"/>
      <c r="AD153" s="22"/>
      <c r="AE153" s="22"/>
      <c r="AF153" s="22"/>
      <c r="AG153" s="22"/>
      <c r="AH153" s="22"/>
      <c r="AI153" s="22"/>
      <c r="AJ153" s="22"/>
      <c r="AK153" s="22"/>
      <c r="AL153" s="22"/>
      <c r="AM153" s="22"/>
      <c r="AN153" s="22"/>
      <c r="AO153" s="22"/>
      <c r="AP153" s="136"/>
      <c r="AQ153" s="22"/>
      <c r="AR153" s="22"/>
      <c r="AS153" s="22"/>
      <c r="AT153" s="22"/>
      <c r="AU153" s="22"/>
      <c r="AV153" s="22"/>
      <c r="AW153" s="22"/>
      <c r="AX153" s="22"/>
      <c r="AY153" s="136"/>
      <c r="AZ153" s="334"/>
      <c r="BA153" s="22"/>
      <c r="BB153" s="22"/>
      <c r="BC153" s="22"/>
      <c r="BD153" s="22"/>
      <c r="BE153" s="22"/>
      <c r="BF153" s="22"/>
      <c r="BG153" s="22"/>
      <c r="BH153" s="22"/>
      <c r="BI153" s="22"/>
      <c r="BJ153" s="22"/>
    </row>
    <row r="154" spans="2:62" x14ac:dyDescent="0.2">
      <c r="B154" s="53" t="s">
        <v>312</v>
      </c>
      <c r="C154" s="53" t="s">
        <v>311</v>
      </c>
      <c r="D154" s="19"/>
      <c r="E154" s="20"/>
      <c r="F154" s="20"/>
      <c r="G154" s="20"/>
      <c r="H154" s="21"/>
      <c r="I154" s="22"/>
      <c r="J154" s="20"/>
      <c r="K154" s="20"/>
      <c r="L154" s="20"/>
      <c r="M154" s="20"/>
      <c r="N154" s="22"/>
      <c r="O154" s="20"/>
      <c r="P154" s="20"/>
      <c r="Q154" s="20"/>
      <c r="R154" s="20"/>
      <c r="S154" s="22"/>
      <c r="T154" s="22"/>
      <c r="U154" s="22"/>
      <c r="V154" s="22"/>
      <c r="W154" s="22"/>
      <c r="X154" s="22"/>
      <c r="Y154" s="22"/>
      <c r="Z154" s="22"/>
      <c r="AA154" s="22"/>
      <c r="AB154" s="22"/>
      <c r="AC154" s="22"/>
      <c r="AD154" s="22"/>
      <c r="AE154" s="22"/>
      <c r="AF154" s="22"/>
      <c r="AG154" s="22"/>
      <c r="AH154" s="22"/>
      <c r="AI154" s="22"/>
      <c r="AJ154" s="22"/>
      <c r="AK154" s="22"/>
      <c r="AL154" s="22"/>
      <c r="AM154" s="22"/>
      <c r="AN154" s="22"/>
      <c r="AO154" s="22"/>
      <c r="AP154" s="136"/>
      <c r="AQ154" s="22"/>
      <c r="AR154" s="22"/>
      <c r="AS154" s="22">
        <f>Cumulative!AS159-Cumulative!AR159</f>
        <v>12.737433042702566</v>
      </c>
      <c r="AT154" s="22">
        <f>Cumulative!AT159-Cumulative!AS159</f>
        <v>-1.555835617858337</v>
      </c>
      <c r="AU154" s="22">
        <f>Cumulative!AU159-Cumulative!AT159</f>
        <v>0.87920199905294005</v>
      </c>
      <c r="AV154" s="22"/>
      <c r="AW154" s="22">
        <f>Cumulative!AW159</f>
        <v>0</v>
      </c>
      <c r="AX154" s="22">
        <f>Cumulative!AX159-Cumulative!AW159</f>
        <v>0</v>
      </c>
      <c r="AY154" s="136">
        <f>Cumulative!AY159-Cumulative!AX159</f>
        <v>0</v>
      </c>
      <c r="AZ154" s="334"/>
      <c r="BA154" s="22"/>
      <c r="BB154" s="22">
        <f>Cumulative!BB159</f>
        <v>0</v>
      </c>
      <c r="BC154" s="22">
        <f>Cumulative!BC159-Cumulative!BB159</f>
        <v>0</v>
      </c>
      <c r="BD154" s="22">
        <f>Cumulative!BD159-Cumulative!BC159</f>
        <v>0</v>
      </c>
      <c r="BE154" s="22">
        <f>Cumulative!BE159-Cumulative!BD159</f>
        <v>0</v>
      </c>
      <c r="BF154" s="22"/>
      <c r="BG154" s="22">
        <f>Cumulative!BG159</f>
        <v>0</v>
      </c>
      <c r="BH154" s="22">
        <f>Cumulative!BH159-Cumulative!BG159</f>
        <v>0</v>
      </c>
      <c r="BI154" s="22">
        <f>Cumulative!BI159-Cumulative!BH159</f>
        <v>0</v>
      </c>
      <c r="BJ154" s="22">
        <f>Cumulative!BJ159-Cumulative!BI159</f>
        <v>0</v>
      </c>
    </row>
    <row r="155" spans="2:62" ht="28.5" customHeight="1" x14ac:dyDescent="0.2">
      <c r="B155" s="53" t="s">
        <v>87</v>
      </c>
      <c r="C155" s="53" t="s">
        <v>88</v>
      </c>
      <c r="D155" s="19">
        <f>Cumulative!D160</f>
        <v>-39.518639184250702</v>
      </c>
      <c r="E155" s="92">
        <f>Cumulative!E160-Cumulative!D160</f>
        <v>38.343666110716967</v>
      </c>
      <c r="F155" s="92">
        <f>Cumulative!F160-Cumulative!E160</f>
        <v>6.0627472069185151</v>
      </c>
      <c r="G155" s="92">
        <f>Cumulative!G160-Cumulative!F160</f>
        <v>-5.6918162137311006</v>
      </c>
      <c r="H155" s="92"/>
      <c r="I155" s="93">
        <f>Cumulative!I160</f>
        <v>14.762841041355681</v>
      </c>
      <c r="J155" s="92">
        <f>Cumulative!J160-Cumulative!I160</f>
        <v>43.141075855561809</v>
      </c>
      <c r="K155" s="92">
        <f>Cumulative!K160-Cumulative!J160</f>
        <v>-29.817760715116556</v>
      </c>
      <c r="L155" s="92">
        <f>Cumulative!L160-Cumulative!K160</f>
        <v>-5.0077839135266267</v>
      </c>
      <c r="M155" s="92"/>
      <c r="N155" s="22">
        <f>Cumulative!N160</f>
        <v>34.640479875053991</v>
      </c>
      <c r="O155" s="92">
        <f>Cumulative!O160-Cumulative!N160</f>
        <v>-68.231487205040622</v>
      </c>
      <c r="P155" s="92">
        <f>Cumulative!P160-Cumulative!O160</f>
        <v>49.811286635283935</v>
      </c>
      <c r="Q155" s="92">
        <f>Cumulative!Q160-Cumulative!P160</f>
        <v>91.349141100358864</v>
      </c>
      <c r="R155" s="92"/>
      <c r="S155" s="22">
        <f>Cumulative!S160</f>
        <v>8.7149612730918342</v>
      </c>
      <c r="T155" s="22">
        <f>Cumulative!T160-Cumulative!S160</f>
        <v>-27.113199502400786</v>
      </c>
      <c r="U155" s="22">
        <f>U15/U$145</f>
        <v>34.488014938455088</v>
      </c>
      <c r="V155" s="22">
        <f>Cumulative!V160-Cumulative!U160</f>
        <v>18.423333914954426</v>
      </c>
      <c r="W155" s="22"/>
      <c r="X155" s="22">
        <f>Cumulative!X160</f>
        <v>-23.261952905265161</v>
      </c>
      <c r="Y155" s="22">
        <f>Cumulative!Y160-Cumulative!X160</f>
        <v>-14.370611503495084</v>
      </c>
      <c r="Z155" s="22">
        <f>Cumulative!Z160-Cumulative!Y160</f>
        <v>-6.628749944572597</v>
      </c>
      <c r="AA155" s="22">
        <f>Cumulative!AA160-Cumulative!Z160</f>
        <v>-6.4734521638097249</v>
      </c>
      <c r="AB155" s="22"/>
      <c r="AC155" s="22">
        <f>Cumulative!AC160</f>
        <v>-12.815152473120474</v>
      </c>
      <c r="AD155" s="22">
        <f>Cumulative!AD160-Cumulative!AC160</f>
        <v>-2.1021899290372819</v>
      </c>
      <c r="AE155" s="22">
        <f>Cumulative!AE160-Cumulative!AD160</f>
        <v>-7.316536749766323</v>
      </c>
      <c r="AF155" s="22">
        <f>Cumulative!AF160-Cumulative!AE160</f>
        <v>15.96169730663447</v>
      </c>
      <c r="AG155" s="22"/>
      <c r="AH155" s="22">
        <f>Cumulative!AH160</f>
        <v>-7.5948966513889697</v>
      </c>
      <c r="AI155" s="22">
        <f>Cumulative!AI160-Cumulative!AH160</f>
        <v>-11.948989481886857</v>
      </c>
      <c r="AJ155" s="22">
        <f>Cumulative!AJ160-Cumulative!AI160</f>
        <v>17.492964683567351</v>
      </c>
      <c r="AK155" s="22">
        <f>Cumulative!AK160-Cumulative!AJ160</f>
        <v>-3.5145743897245771</v>
      </c>
      <c r="AL155" s="22"/>
      <c r="AM155" s="22">
        <f>Cumulative!AM160</f>
        <v>-6.5782409934807369</v>
      </c>
      <c r="AN155" s="22">
        <f>Cumulative!AN160-Cumulative!AM160</f>
        <v>-6.1860752432192747</v>
      </c>
      <c r="AO155" s="22">
        <f>Cumulative!AO160-Cumulative!AN160</f>
        <v>1.3320394157949256</v>
      </c>
      <c r="AP155" s="136">
        <f>Cumulative!AP160-Cumulative!AO160</f>
        <v>-12.88182303991446</v>
      </c>
      <c r="AQ155" s="22"/>
      <c r="AR155" s="22">
        <f>Cumulative!AR160</f>
        <v>27.356896016679272</v>
      </c>
      <c r="AS155" s="22">
        <f>Cumulative!AS160-Cumulative!AR160</f>
        <v>-26.160437533788627</v>
      </c>
      <c r="AT155" s="22">
        <f>Cumulative!AT160-Cumulative!AS160</f>
        <v>41.514674103880921</v>
      </c>
      <c r="AU155" s="22">
        <f>Cumulative!AU160-Cumulative!AT160</f>
        <v>-18.025216172369735</v>
      </c>
      <c r="AV155" s="22"/>
      <c r="AW155" s="22">
        <f>Cumulative!AW160</f>
        <v>-1.6007231502231598</v>
      </c>
      <c r="AX155" s="22">
        <f>Cumulative!AX160-Cumulative!AW160</f>
        <v>-9.0753711494425566</v>
      </c>
      <c r="AY155" s="136">
        <f>Cumulative!AY160-Cumulative!AX160</f>
        <v>2.1093718276933568</v>
      </c>
      <c r="AZ155" s="334"/>
      <c r="BA155" s="22"/>
      <c r="BB155" s="22">
        <f>Cumulative!BB160</f>
        <v>-33.391697155664097</v>
      </c>
      <c r="BC155" s="22">
        <f>Cumulative!BC160-Cumulative!BB160</f>
        <v>-119.98161127514948</v>
      </c>
      <c r="BD155" s="22">
        <f>Cumulative!BD160-Cumulative!BC160</f>
        <v>-22.457092271601681</v>
      </c>
      <c r="BE155" s="22">
        <f>Cumulative!BE160-Cumulative!BD160</f>
        <v>17.054393910233273</v>
      </c>
      <c r="BF155" s="22"/>
      <c r="BG155" s="22">
        <f>Cumulative!BG160</f>
        <v>41.457227738554266</v>
      </c>
      <c r="BH155" s="22">
        <f>Cumulative!BH160-Cumulative!BG160</f>
        <v>138.7127601417468</v>
      </c>
      <c r="BI155" s="22">
        <f>Cumulative!BI160-Cumulative!BH160</f>
        <v>115.88749675571586</v>
      </c>
      <c r="BJ155" s="22">
        <f>Cumulative!BJ160-Cumulative!BI160</f>
        <v>-84.084221186213625</v>
      </c>
    </row>
    <row r="156" spans="2:62" s="8" customFormat="1" outlineLevel="1" x14ac:dyDescent="0.2">
      <c r="B156" s="219" t="s">
        <v>52</v>
      </c>
      <c r="C156" s="219" t="s">
        <v>31</v>
      </c>
      <c r="D156" s="129">
        <f>Cumulative!D161</f>
        <v>10.210083200613266</v>
      </c>
      <c r="E156" s="95">
        <f>Cumulative!E161-Cumulative!D161</f>
        <v>76.672647959019884</v>
      </c>
      <c r="F156" s="95">
        <f>Cumulative!F161-Cumulative!E161</f>
        <v>114.31991852844968</v>
      </c>
      <c r="G156" s="95">
        <f>Cumulative!G161-Cumulative!F161</f>
        <v>27.499079645623567</v>
      </c>
      <c r="H156" s="95"/>
      <c r="I156" s="96">
        <f>Cumulative!I161</f>
        <v>33.668483800330108</v>
      </c>
      <c r="J156" s="95">
        <f>Cumulative!J161-Cumulative!I161</f>
        <v>66.244789286277523</v>
      </c>
      <c r="K156" s="95">
        <f>Cumulative!K161-Cumulative!J161</f>
        <v>1.519500421315314</v>
      </c>
      <c r="L156" s="95">
        <f>Cumulative!L161-Cumulative!K161</f>
        <v>15.623242568439778</v>
      </c>
      <c r="M156" s="95"/>
      <c r="N156" s="26">
        <f>Cumulative!N161</f>
        <v>55.808072862287645</v>
      </c>
      <c r="O156" s="95">
        <f>Cumulative!O161-Cumulative!N161</f>
        <v>-2.6056348698577665</v>
      </c>
      <c r="P156" s="95">
        <f>Cumulative!P161-Cumulative!O161</f>
        <v>118.4668943763526</v>
      </c>
      <c r="Q156" s="95">
        <f>Cumulative!Q161-Cumulative!P161</f>
        <v>224.72124899539455</v>
      </c>
      <c r="R156" s="95"/>
      <c r="S156" s="26">
        <f>Cumulative!S161</f>
        <v>89.079124451898082</v>
      </c>
      <c r="T156" s="26">
        <f>Cumulative!T161-Cumulative!S161</f>
        <v>47.53127891553703</v>
      </c>
      <c r="U156" s="26">
        <f>U16/U$145</f>
        <v>9.4953190300166401</v>
      </c>
      <c r="V156" s="26">
        <f>Cumulative!V161-Cumulative!U161</f>
        <v>36.480920509569671</v>
      </c>
      <c r="W156" s="26"/>
      <c r="X156" s="26">
        <f>Cumulative!X161</f>
        <v>36.514298195188694</v>
      </c>
      <c r="Y156" s="26">
        <f>Cumulative!Y161-Cumulative!X161</f>
        <v>13.828508277498514</v>
      </c>
      <c r="Z156" s="26">
        <f>Cumulative!Z161-Cumulative!Y161</f>
        <v>23.084754020944935</v>
      </c>
      <c r="AA156" s="26">
        <f>Cumulative!AA161-Cumulative!Z161</f>
        <v>3.0400705463187023</v>
      </c>
      <c r="AB156" s="26"/>
      <c r="AC156" s="26">
        <f>Cumulative!AC161</f>
        <v>6.2886026724861734</v>
      </c>
      <c r="AD156" s="26">
        <f>Cumulative!AD161-Cumulative!AC161</f>
        <v>14.854358928722391</v>
      </c>
      <c r="AE156" s="26">
        <f>Cumulative!AE161-Cumulative!AD161</f>
        <v>11.633581913424312</v>
      </c>
      <c r="AF156" s="26">
        <f>Cumulative!AF161-Cumulative!AE161</f>
        <v>-32.776543514632877</v>
      </c>
      <c r="AG156" s="26"/>
      <c r="AH156" s="26">
        <f>Cumulative!AH161</f>
        <v>0</v>
      </c>
      <c r="AI156" s="26">
        <f>IF((Cumulative!AI161+Cumulative!AI162)&gt;=(Cumulative!AH161+Cumulative!AH162),(Cumulative!AI161+Cumulative!AI162)-(Cumulative!AH161+Cumulative!AH162),0)</f>
        <v>17.17198262523014</v>
      </c>
      <c r="AJ156" s="26">
        <f>IF((Cumulative!AJ161+Cumulative!AJ162)&gt;=(Cumulative!AI161+Cumulative!AI162),(Cumulative!AJ161+Cumulative!AJ162)-(Cumulative!AI161+Cumulative!AI162),0)</f>
        <v>12.515484397797133</v>
      </c>
      <c r="AK156" s="26">
        <f>IF((Cumulative!AK161+Cumulative!AK162)&gt;=(Cumulative!AJ161+Cumulative!AJ162),(Cumulative!AK161+Cumulative!AK162)-(Cumulative!AJ161+Cumulative!AJ162),0)</f>
        <v>0</v>
      </c>
      <c r="AL156" s="26"/>
      <c r="AM156" s="26">
        <f>Cumulative!AM161</f>
        <v>0</v>
      </c>
      <c r="AN156" s="26">
        <f>IF((Cumulative!AN161+Cumulative!AN162)&gt;=(Cumulative!AM161+Cumulative!AM162),(Cumulative!AN161+Cumulative!AN162)-(Cumulative!AM161+Cumulative!AM162),0)</f>
        <v>0</v>
      </c>
      <c r="AO156" s="26">
        <f>IF((Cumulative!AO161+Cumulative!AO162)&gt;=(Cumulative!AN161+Cumulative!AN162),(Cumulative!AO161+Cumulative!AO162)-(Cumulative!AN161+Cumulative!AN162),0)</f>
        <v>4.6054168302165053</v>
      </c>
      <c r="AP156" s="253">
        <f>IF((Cumulative!AP161+Cumulative!AP162)&gt;=(Cumulative!AO161+Cumulative!AO162),(Cumulative!AP161+Cumulative!AP162)-(Cumulative!AO161+Cumulative!AO162),0)</f>
        <v>0</v>
      </c>
      <c r="AQ156" s="26"/>
      <c r="AR156" s="26">
        <f>Cumulative!AR161</f>
        <v>29.541229674398707</v>
      </c>
      <c r="AS156" s="26">
        <f>IF((Cumulative!AS161+Cumulative!AS162)&gt;=(Cumulative!AR161+Cumulative!AR162),(Cumulative!AS161+Cumulative!AS162)-(Cumulative!AR161+Cumulative!AR162),0)</f>
        <v>0</v>
      </c>
      <c r="AT156" s="26">
        <f>IF((Cumulative!AT161+Cumulative!AT162)&gt;=(Cumulative!AS161+Cumulative!AS162),(Cumulative!AT161+Cumulative!AT162)-(Cumulative!AS161+Cumulative!AS162),0)</f>
        <v>44.735723290417042</v>
      </c>
      <c r="AU156" s="26">
        <f>IF((Cumulative!AU161+Cumulative!AU162)&gt;=(Cumulative!AT161+Cumulative!AT162),(Cumulative!AU161+Cumulative!AU162)-(Cumulative!AT161+Cumulative!AT162),0)</f>
        <v>0</v>
      </c>
      <c r="AV156" s="26"/>
      <c r="AW156" s="26">
        <f>Cumulative!AW161</f>
        <v>0</v>
      </c>
      <c r="AX156" s="26">
        <f>IF((Cumulative!AX161+Cumulative!AX162)&gt;=(Cumulative!AW161+Cumulative!AW162),(Cumulative!AX161+Cumulative!AX162)-(Cumulative!AW161+Cumulative!AW162),0)</f>
        <v>0</v>
      </c>
      <c r="AY156" s="192">
        <f>IF((Cumulative!AY161+Cumulative!AY162)&gt;=(Cumulative!AX161+Cumulative!AX162),(Cumulative!AY161+Cumulative!AY162)-(Cumulative!AX161+Cumulative!AX162),0)</f>
        <v>1.8983002018373067</v>
      </c>
      <c r="AZ156" s="356"/>
      <c r="BA156" s="26"/>
      <c r="BB156" s="26">
        <f>Cumulative!BB161</f>
        <v>0</v>
      </c>
      <c r="BC156" s="26">
        <f>IF((Cumulative!BC161+Cumulative!BC162)&gt;=(Cumulative!BB161+Cumulative!BB162),(Cumulative!BC161+Cumulative!BC162)-(Cumulative!BB161+Cumulative!BB162),0)</f>
        <v>0</v>
      </c>
      <c r="BD156" s="26">
        <f>IF((Cumulative!BD161+Cumulative!BD162)&gt;=(Cumulative!BC161+Cumulative!BC162),(Cumulative!BD161+Cumulative!BD162)-(Cumulative!BC161+Cumulative!BC162),0)</f>
        <v>3.5979724570227347</v>
      </c>
      <c r="BE156" s="26">
        <f>IF((Cumulative!BE161+Cumulative!BE162)&gt;=(Cumulative!BD161+Cumulative!BD162),(Cumulative!BE161+Cumulative!BE162)-(Cumulative!BD161+Cumulative!BD162),0)</f>
        <v>106.66039073359036</v>
      </c>
      <c r="BF156" s="26"/>
      <c r="BG156" s="26">
        <f>Cumulative!BG161</f>
        <v>39.451011215574837</v>
      </c>
      <c r="BH156" s="26">
        <f>IF((Cumulative!BH161+Cumulative!BH162)&gt;=(Cumulative!BG161+Cumulative!BG162),(Cumulative!BH161+Cumulative!BH162)-(Cumulative!BG161+Cumulative!BG162),0)</f>
        <v>136.7267582396629</v>
      </c>
      <c r="BI156" s="26">
        <f>IF((Cumulative!BI161+Cumulative!BI162)&gt;=(Cumulative!BH161+Cumulative!BH162),(Cumulative!BI161+Cumulative!BI162)-(Cumulative!BH161+Cumulative!BH162),0)</f>
        <v>121.59690180026755</v>
      </c>
      <c r="BJ156" s="26">
        <f>IF((Cumulative!BJ161+Cumulative!BJ162)&gt;=(Cumulative!BI161+Cumulative!BI162),(Cumulative!BJ161+Cumulative!BJ162)-(Cumulative!BI161+Cumulative!BI162),0)</f>
        <v>0</v>
      </c>
    </row>
    <row r="157" spans="2:62" s="8" customFormat="1" outlineLevel="1" x14ac:dyDescent="0.2">
      <c r="B157" s="219" t="s">
        <v>53</v>
      </c>
      <c r="C157" s="219" t="s">
        <v>32</v>
      </c>
      <c r="D157" s="129">
        <f>Cumulative!D162</f>
        <v>-46.986208127094059</v>
      </c>
      <c r="E157" s="95">
        <f>Cumulative!E162-Cumulative!D162</f>
        <v>-31.802264081528946</v>
      </c>
      <c r="F157" s="95">
        <f>Cumulative!F162-Cumulative!E162</f>
        <v>-99.29371957219891</v>
      </c>
      <c r="G157" s="95">
        <f>Cumulative!G162-Cumulative!F162</f>
        <v>-34.635180995599711</v>
      </c>
      <c r="H157" s="95"/>
      <c r="I157" s="96">
        <f>Cumulative!I162</f>
        <v>-16.669845006608753</v>
      </c>
      <c r="J157" s="95">
        <f>Cumulative!J162-Cumulative!I162</f>
        <v>-18.891413533090571</v>
      </c>
      <c r="K157" s="95">
        <f>Cumulative!K162-Cumulative!J162</f>
        <v>-26.588850578812867</v>
      </c>
      <c r="L157" s="95">
        <f>Cumulative!L162-Cumulative!K162</f>
        <v>-19.990056668978397</v>
      </c>
      <c r="M157" s="95"/>
      <c r="N157" s="26">
        <f>Cumulative!N162</f>
        <v>-17.162913232892151</v>
      </c>
      <c r="O157" s="95">
        <f>Cumulative!O162-Cumulative!N162</f>
        <v>-58.76705737854995</v>
      </c>
      <c r="P157" s="95">
        <f>Cumulative!P162-Cumulative!O162</f>
        <v>-68.244010252019322</v>
      </c>
      <c r="Q157" s="95">
        <f>Cumulative!Q162-Cumulative!P162</f>
        <v>-133.74188438976788</v>
      </c>
      <c r="R157" s="95"/>
      <c r="S157" s="26">
        <f>Cumulative!S162</f>
        <v>-78.370334400460507</v>
      </c>
      <c r="T157" s="26">
        <f>Cumulative!T162-Cumulative!S162</f>
        <v>-64.878069691753694</v>
      </c>
      <c r="U157" s="26">
        <f>U17/U$145</f>
        <v>22.658562300725329</v>
      </c>
      <c r="V157" s="26">
        <f>Cumulative!V162-Cumulative!U162</f>
        <v>-6.847328270427127</v>
      </c>
      <c r="W157" s="26"/>
      <c r="X157" s="26">
        <f>Cumulative!X162</f>
        <v>-58.771270416182603</v>
      </c>
      <c r="Y157" s="26">
        <f>Cumulative!Y162-Cumulative!X162</f>
        <v>-22.927261999204617</v>
      </c>
      <c r="Z157" s="26">
        <f>Cumulative!Z162-Cumulative!Y162</f>
        <v>-23.67440499419962</v>
      </c>
      <c r="AA157" s="26">
        <f>Cumulative!AA162-Cumulative!Z162</f>
        <v>-10.626340578446275</v>
      </c>
      <c r="AB157" s="26"/>
      <c r="AC157" s="26">
        <f>Cumulative!AC162</f>
        <v>-16.809264981321153</v>
      </c>
      <c r="AD157" s="26">
        <f>Cumulative!AD162-Cumulative!AC162</f>
        <v>-10.335124545842209</v>
      </c>
      <c r="AE157" s="26">
        <f>Cumulative!AE162-Cumulative!AD162</f>
        <v>-15.369118797255844</v>
      </c>
      <c r="AF157" s="26">
        <f>Cumulative!AF162-Cumulative!AE162</f>
        <v>32.899590250081857</v>
      </c>
      <c r="AG157" s="26"/>
      <c r="AH157" s="26">
        <f>Cumulative!AH162</f>
        <v>-6.5576306735372354</v>
      </c>
      <c r="AI157" s="26">
        <f>IF((Cumulative!AI161+Cumulative!AI162)&gt;=(Cumulative!AH161+Cumulative!AH162),0,(Cumulative!AI161+Cumulative!AI162)-(Cumulative!AH161+Cumulative!AH162))</f>
        <v>0</v>
      </c>
      <c r="AJ157" s="26">
        <f>IF((Cumulative!AJ161+Cumulative!AJ162)&gt;=(Cumulative!AI161+Cumulative!AI162),0,(Cumulative!AJ161+Cumulative!AJ162)-(Cumulative!AI161+Cumulative!AI162))</f>
        <v>0</v>
      </c>
      <c r="AK157" s="26">
        <f>IF((Cumulative!AK161+Cumulative!AK162)&gt;=(Cumulative!AJ161+Cumulative!AJ162),0,(Cumulative!AK161+Cumulative!AK162)-(Cumulative!AJ161+Cumulative!AJ162))</f>
        <v>-1.6014140479581691</v>
      </c>
      <c r="AL157" s="26"/>
      <c r="AM157" s="26">
        <f>Cumulative!AM162</f>
        <v>-8.6953760258653414</v>
      </c>
      <c r="AN157" s="26">
        <f>IF((Cumulative!AN161+Cumulative!AN162)&gt;=(Cumulative!AM161+Cumulative!AM162),0,(Cumulative!AN161+Cumulative!AN162)-(Cumulative!AM161+Cumulative!AM162))</f>
        <v>-3.961805662085391</v>
      </c>
      <c r="AO157" s="26">
        <f>IF((Cumulative!AO161+Cumulative!AO162)&gt;=(Cumulative!AN161+Cumulative!AN162),0,(Cumulative!AO161+Cumulative!AO162)-(Cumulative!AN161+Cumulative!AN162))</f>
        <v>0</v>
      </c>
      <c r="AP157" s="192">
        <f>IF((Cumulative!AP161+Cumulative!AP162)&gt;=(Cumulative!AO161+Cumulative!AO162),0,(Cumulative!AP161+Cumulative!AP162)-(Cumulative!AO161+Cumulative!AO162))</f>
        <v>-4.2906530512840799</v>
      </c>
      <c r="AQ157" s="26"/>
      <c r="AR157" s="26">
        <f>Cumulative!AR162</f>
        <v>0</v>
      </c>
      <c r="AS157" s="26">
        <f>IF((Cumulative!AS161+Cumulative!AS162)&gt;=(Cumulative!AR161+Cumulative!AR162),0,(Cumulative!AS161+Cumulative!AS162)-(Cumulative!AR161+Cumulative!AR162))</f>
        <v>-24.063467945501785</v>
      </c>
      <c r="AT157" s="26">
        <f>IF((Cumulative!AT161+Cumulative!AT162)&gt;=(Cumulative!AS161+Cumulative!AS162),0,(Cumulative!AT161+Cumulative!AT162)-(Cumulative!AS161+Cumulative!AS162))</f>
        <v>0</v>
      </c>
      <c r="AU157" s="26">
        <f>IF((Cumulative!AU161+Cumulative!AU162)&gt;=(Cumulative!AT161+Cumulative!AT162),0,(Cumulative!AU161+Cumulative!AU162)-(Cumulative!AT161+Cumulative!AT162))</f>
        <v>-19.941704306762819</v>
      </c>
      <c r="AV157" s="26"/>
      <c r="AW157" s="26">
        <f>Cumulative!AW162</f>
        <v>-0.64566984210682077</v>
      </c>
      <c r="AX157" s="26">
        <f>IF((Cumulative!AX161+Cumulative!AX162)&gt;=(Cumulative!AW161+Cumulative!AW162),0,(Cumulative!AX161+Cumulative!AX162)-(Cumulative!AW161+Cumulative!AW162))</f>
        <v>-8.6302809428486373</v>
      </c>
      <c r="AY157" s="192">
        <f>IF((Cumulative!AY161+Cumulative!AY162)&gt;=(Cumulative!AX161+Cumulative!AX162),0,(Cumulative!AY161+Cumulative!AY162)-(Cumulative!AX161+Cumulative!AX162))</f>
        <v>0</v>
      </c>
      <c r="AZ157" s="356"/>
      <c r="BA157" s="26"/>
      <c r="BB157" s="26">
        <f>Cumulative!BB162</f>
        <v>-30.324401383536291</v>
      </c>
      <c r="BC157" s="26">
        <f>IF((Cumulative!BC161+Cumulative!BC162)&gt;=(Cumulative!BB161+Cumulative!BB162),0,(Cumulative!BC161+Cumulative!BC162)-(Cumulative!BB161+Cumulative!BB162))</f>
        <v>-118.85479845918462</v>
      </c>
      <c r="BD157" s="26">
        <f>IF((Cumulative!BD161+Cumulative!BD162)&gt;=(Cumulative!BC161+Cumulative!BC162),0,(Cumulative!BD161+Cumulative!BD162)-(Cumulative!BC161+Cumulative!BC162))</f>
        <v>0</v>
      </c>
      <c r="BE157" s="26">
        <f>IF((Cumulative!BE161+Cumulative!BE162)&gt;=(Cumulative!BD161+Cumulative!BD162),0,(Cumulative!BE161+Cumulative!BE162)-(Cumulative!BD161+Cumulative!BD162))</f>
        <v>0</v>
      </c>
      <c r="BF157" s="26"/>
      <c r="BG157" s="26">
        <f>Cumulative!BG162</f>
        <v>0</v>
      </c>
      <c r="BH157" s="26">
        <f>IF((Cumulative!BH161+Cumulative!BH162)&gt;=(Cumulative!BG161+Cumulative!BG162),0,(Cumulative!BH161+Cumulative!BH162)-(Cumulative!BG161+Cumulative!BG162))</f>
        <v>0</v>
      </c>
      <c r="BI157" s="26">
        <f>IF((Cumulative!BI161+Cumulative!BI162)&gt;=(Cumulative!BH161+Cumulative!BH162),0,(Cumulative!BI161+Cumulative!BI162)-(Cumulative!BH161+Cumulative!BH162))</f>
        <v>0</v>
      </c>
      <c r="BJ157" s="26">
        <f>IF((Cumulative!BJ161+Cumulative!BJ162)&gt;=(Cumulative!BI161+Cumulative!BI162),0,(Cumulative!BJ161+Cumulative!BJ162)-(Cumulative!BI161+Cumulative!BI162))</f>
        <v>-89.789836669727066</v>
      </c>
    </row>
    <row r="158" spans="2:62" s="8" customFormat="1" outlineLevel="1" x14ac:dyDescent="0.2">
      <c r="B158" s="219" t="s">
        <v>343</v>
      </c>
      <c r="C158" s="219" t="s">
        <v>344</v>
      </c>
      <c r="D158" s="129">
        <f>Cumulative!D163</f>
        <v>-0.33042340455059116</v>
      </c>
      <c r="E158" s="95">
        <f>Cumulative!E163-Cumulative!D163</f>
        <v>-0.12651056849030445</v>
      </c>
      <c r="F158" s="95">
        <f>Cumulative!F163-Cumulative!E163</f>
        <v>-0.21835061117673898</v>
      </c>
      <c r="G158" s="95">
        <f>Cumulative!G163-Cumulative!F163</f>
        <v>-0.32172759541179852</v>
      </c>
      <c r="H158" s="95"/>
      <c r="I158" s="96">
        <f>Cumulative!I163</f>
        <v>-2.4330740246332305</v>
      </c>
      <c r="J158" s="95">
        <f>Cumulative!J163-Cumulative!I163</f>
        <v>0.69208765913571146</v>
      </c>
      <c r="K158" s="95">
        <f>Cumulative!K163-Cumulative!J163</f>
        <v>-0.78929797520526734</v>
      </c>
      <c r="L158" s="95">
        <f>Cumulative!L163-Cumulative!K163</f>
        <v>-2.2109866967249956</v>
      </c>
      <c r="M158" s="95"/>
      <c r="N158" s="26">
        <f>Cumulative!N163</f>
        <v>-0.77233109548014678</v>
      </c>
      <c r="O158" s="95">
        <f>Cumulative!O163-Cumulative!N163</f>
        <v>-1.1430710246127074</v>
      </c>
      <c r="P158" s="95">
        <f>Cumulative!P163-Cumulative!O163</f>
        <v>-6.1640693848754591E-3</v>
      </c>
      <c r="Q158" s="95">
        <f>Cumulative!Q163-Cumulative!P163</f>
        <v>-1.4359114858984248</v>
      </c>
      <c r="R158" s="95"/>
      <c r="S158" s="26">
        <f>Cumulative!S163</f>
        <v>-0.67532910234290966</v>
      </c>
      <c r="T158" s="26">
        <f>Cumulative!T163-Cumulative!S163</f>
        <v>-0.30033504618104989</v>
      </c>
      <c r="U158" s="26">
        <f>U18/U$145</f>
        <v>-2.7787304853727628</v>
      </c>
      <c r="V158" s="26">
        <f>Cumulative!V163-Cumulative!U163</f>
        <v>-7.8324943592842828</v>
      </c>
      <c r="W158" s="26"/>
      <c r="X158" s="26">
        <f>Cumulative!X163</f>
        <v>-0.62978789547664893</v>
      </c>
      <c r="Y158" s="26">
        <f>Cumulative!Y163-Cumulative!X163</f>
        <v>-1.7044558878201286</v>
      </c>
      <c r="Z158" s="26">
        <f>Cumulative!Z163-Cumulative!Y163</f>
        <v>-1.2201182087256548</v>
      </c>
      <c r="AA158" s="26">
        <f>Cumulative!AA163-Cumulative!Z163</f>
        <v>0.37691263355393279</v>
      </c>
      <c r="AB158" s="26"/>
      <c r="AC158" s="26">
        <f>Cumulative!AC163</f>
        <v>-0.15296601095236639</v>
      </c>
      <c r="AD158" s="26">
        <f>Cumulative!AD163-Cumulative!AC163</f>
        <v>-0.1402071923270346</v>
      </c>
      <c r="AE158" s="26">
        <f>Cumulative!AE163-Cumulative!AD163</f>
        <v>-1.1810855531319102</v>
      </c>
      <c r="AF158" s="26">
        <f>Cumulative!AF163-Cumulative!AE163</f>
        <v>-0.61646852535189156</v>
      </c>
      <c r="AG158" s="26"/>
      <c r="AH158" s="26">
        <f>Cumulative!AH163</f>
        <v>-0.96694286070924385</v>
      </c>
      <c r="AI158" s="26">
        <f>Cumulative!AI163-Cumulative!AH163</f>
        <v>-13.16867823051353</v>
      </c>
      <c r="AJ158" s="26">
        <f>Cumulative!AJ163-Cumulative!AI163</f>
        <v>4.5646543259165515</v>
      </c>
      <c r="AK158" s="26">
        <f>Cumulative!AK163-Cumulative!AJ163</f>
        <v>-6.9022630402363117</v>
      </c>
      <c r="AL158" s="26"/>
      <c r="AM158" s="26">
        <f>Cumulative!AM163</f>
        <v>-6.6538529589230437</v>
      </c>
      <c r="AN158" s="26">
        <f>Cumulative!AN163-Cumulative!AM163</f>
        <v>6.363059183746425</v>
      </c>
      <c r="AO158" s="26">
        <f>Cumulative!AO163-Cumulative!AN163</f>
        <v>-0.69262788683672172</v>
      </c>
      <c r="AP158" s="192">
        <f>Cumulative!AP163-Cumulative!AO163</f>
        <v>-2.1832813058824705</v>
      </c>
      <c r="AQ158" s="26"/>
      <c r="AR158" s="26">
        <f>Cumulative!AR163</f>
        <v>-0.60257480212949932</v>
      </c>
      <c r="AS158" s="26">
        <f>Cumulative!AS163-Cumulative!AR163</f>
        <v>-7.4937832760383349E-2</v>
      </c>
      <c r="AT158" s="26">
        <f>Cumulative!AT163-Cumulative!AS163</f>
        <v>-1.5548257537008903</v>
      </c>
      <c r="AU158" s="26">
        <f>Cumulative!AU163-Cumulative!AT163</f>
        <v>-1.2466986804798945</v>
      </c>
      <c r="AV158" s="26"/>
      <c r="AW158" s="26">
        <f>Cumulative!AW163</f>
        <v>-0.24212619079005779</v>
      </c>
      <c r="AX158" s="26">
        <f>Cumulative!AX163-Cumulative!AW163</f>
        <v>-2.8678079620759958</v>
      </c>
      <c r="AY158" s="192">
        <f>Cumulative!AY163-Cumulative!AX163</f>
        <v>-0.99776873590302761</v>
      </c>
      <c r="AZ158" s="356"/>
      <c r="BA158" s="26"/>
      <c r="BB158" s="26">
        <f>Cumulative!BB163</f>
        <v>-0.37179342692458289</v>
      </c>
      <c r="BC158" s="26">
        <f>Cumulative!BC163-Cumulative!BB163</f>
        <v>-1.0699314002322702</v>
      </c>
      <c r="BD158" s="26">
        <f>Cumulative!BD163-Cumulative!BC163</f>
        <v>-0.80996925400326525</v>
      </c>
      <c r="BE158" s="26">
        <f>Cumulative!BE163-Cumulative!BD163</f>
        <v>-3.8625017183557819E-2</v>
      </c>
      <c r="BF158" s="26"/>
      <c r="BG158" s="26">
        <f>Cumulative!BG163</f>
        <v>-0.37101264466057843</v>
      </c>
      <c r="BH158" s="26">
        <f>Cumulative!BH163-Cumulative!BG163</f>
        <v>-1.0074080493352291</v>
      </c>
      <c r="BI158" s="26">
        <f>Cumulative!BI163-Cumulative!BH163</f>
        <v>-0.47178742418532926</v>
      </c>
      <c r="BJ158" s="26">
        <f>Cumulative!BJ163-Cumulative!BI163</f>
        <v>1.0877143647645782</v>
      </c>
    </row>
    <row r="159" spans="2:62" s="8" customFormat="1" outlineLevel="1" x14ac:dyDescent="0.2">
      <c r="B159" s="219" t="s">
        <v>291</v>
      </c>
      <c r="C159" s="219" t="s">
        <v>290</v>
      </c>
      <c r="D159" s="129"/>
      <c r="E159" s="95"/>
      <c r="F159" s="95"/>
      <c r="G159" s="95"/>
      <c r="H159" s="95"/>
      <c r="I159" s="96"/>
      <c r="J159" s="95"/>
      <c r="K159" s="95"/>
      <c r="L159" s="95"/>
      <c r="M159" s="95"/>
      <c r="N159" s="26"/>
      <c r="O159" s="95"/>
      <c r="P159" s="95"/>
      <c r="Q159" s="95"/>
      <c r="R159" s="95"/>
      <c r="S159" s="26"/>
      <c r="T159" s="26"/>
      <c r="U159" s="26"/>
      <c r="V159" s="26"/>
      <c r="W159" s="26"/>
      <c r="X159" s="26"/>
      <c r="Y159" s="26"/>
      <c r="Z159" s="26"/>
      <c r="AA159" s="26"/>
      <c r="AB159" s="26"/>
      <c r="AC159" s="26"/>
      <c r="AD159" s="26"/>
      <c r="AE159" s="26"/>
      <c r="AF159" s="26"/>
      <c r="AG159" s="26"/>
      <c r="AH159" s="26"/>
      <c r="AI159" s="26">
        <f>Cumulative!AI164-Cumulative!AH164</f>
        <v>-15.247600819495363</v>
      </c>
      <c r="AJ159" s="26">
        <f>Cumulative!AJ164-Cumulative!AI164</f>
        <v>0.516776121192418</v>
      </c>
      <c r="AK159" s="26">
        <f>Cumulative!AK164-Cumulative!AJ164</f>
        <v>0.29880826653528558</v>
      </c>
      <c r="AL159" s="26"/>
      <c r="AM159" s="26"/>
      <c r="AN159" s="26"/>
      <c r="AO159" s="26"/>
      <c r="AP159" s="192"/>
      <c r="AQ159" s="26"/>
      <c r="AR159" s="26"/>
      <c r="AS159" s="26"/>
      <c r="AT159" s="26"/>
      <c r="AU159" s="26"/>
      <c r="AV159" s="26"/>
      <c r="AW159" s="26"/>
      <c r="AX159" s="26"/>
      <c r="AY159" s="192"/>
      <c r="AZ159" s="356"/>
      <c r="BA159" s="26"/>
      <c r="BB159" s="26"/>
      <c r="BC159" s="26"/>
      <c r="BD159" s="26"/>
      <c r="BE159" s="26"/>
      <c r="BF159" s="26"/>
      <c r="BG159" s="26"/>
      <c r="BH159" s="26"/>
      <c r="BI159" s="26"/>
      <c r="BJ159" s="26"/>
    </row>
    <row r="160" spans="2:62" s="8" customFormat="1" outlineLevel="1" x14ac:dyDescent="0.2">
      <c r="B160" s="219" t="s">
        <v>197</v>
      </c>
      <c r="C160" s="219" t="s">
        <v>196</v>
      </c>
      <c r="D160" s="129"/>
      <c r="E160" s="95"/>
      <c r="F160" s="95"/>
      <c r="G160" s="95"/>
      <c r="H160" s="95"/>
      <c r="I160" s="96"/>
      <c r="J160" s="95"/>
      <c r="K160" s="95"/>
      <c r="L160" s="95"/>
      <c r="M160" s="95"/>
      <c r="N160" s="26"/>
      <c r="O160" s="95"/>
      <c r="P160" s="95"/>
      <c r="Q160" s="95"/>
      <c r="R160" s="95"/>
      <c r="S160" s="26"/>
      <c r="T160" s="26">
        <f>Cumulative!T165-Cumulative!S165</f>
        <v>-5.5752237058511973</v>
      </c>
      <c r="U160" s="26"/>
      <c r="V160" s="26"/>
      <c r="W160" s="26"/>
      <c r="X160" s="26"/>
      <c r="Y160" s="26"/>
      <c r="Z160" s="26"/>
      <c r="AA160" s="26"/>
      <c r="AB160" s="26"/>
      <c r="AC160" s="26"/>
      <c r="AD160" s="26"/>
      <c r="AE160" s="26"/>
      <c r="AF160" s="26"/>
      <c r="AG160" s="26"/>
      <c r="AH160" s="26"/>
      <c r="AI160" s="26"/>
      <c r="AJ160" s="26"/>
      <c r="AK160" s="26"/>
      <c r="AL160" s="26"/>
      <c r="AM160" s="26"/>
      <c r="AN160" s="26"/>
      <c r="AO160" s="26"/>
      <c r="AP160" s="192"/>
      <c r="AQ160" s="26"/>
      <c r="AR160" s="26"/>
      <c r="AS160" s="26"/>
      <c r="AT160" s="26"/>
      <c r="AU160" s="26"/>
      <c r="AV160" s="26"/>
      <c r="AW160" s="26"/>
      <c r="AX160" s="26"/>
      <c r="AY160" s="192"/>
      <c r="AZ160" s="356"/>
      <c r="BA160" s="26"/>
      <c r="BB160" s="26"/>
      <c r="BC160" s="26"/>
      <c r="BD160" s="26"/>
      <c r="BE160" s="26"/>
      <c r="BF160" s="26"/>
      <c r="BG160" s="26"/>
      <c r="BH160" s="26"/>
      <c r="BI160" s="26"/>
      <c r="BJ160" s="26"/>
    </row>
    <row r="161" spans="2:62" s="8" customFormat="1" outlineLevel="1" x14ac:dyDescent="0.2">
      <c r="B161" s="219" t="s">
        <v>338</v>
      </c>
      <c r="C161" s="219" t="s">
        <v>336</v>
      </c>
      <c r="D161" s="129"/>
      <c r="E161" s="95"/>
      <c r="F161" s="95"/>
      <c r="G161" s="95"/>
      <c r="H161" s="95"/>
      <c r="I161" s="96"/>
      <c r="J161" s="95"/>
      <c r="K161" s="95"/>
      <c r="L161" s="95"/>
      <c r="M161" s="95"/>
      <c r="N161" s="26"/>
      <c r="O161" s="95"/>
      <c r="P161" s="95"/>
      <c r="Q161" s="95"/>
      <c r="R161" s="95"/>
      <c r="S161" s="26"/>
      <c r="T161" s="26"/>
      <c r="U161" s="26"/>
      <c r="V161" s="26"/>
      <c r="W161" s="26"/>
      <c r="X161" s="26"/>
      <c r="Y161" s="26"/>
      <c r="Z161" s="26"/>
      <c r="AA161" s="26"/>
      <c r="AB161" s="26"/>
      <c r="AC161" s="26"/>
      <c r="AD161" s="26"/>
      <c r="AE161" s="26"/>
      <c r="AF161" s="26"/>
      <c r="AG161" s="26"/>
      <c r="AH161" s="26"/>
      <c r="AI161" s="26"/>
      <c r="AJ161" s="26"/>
      <c r="AK161" s="26"/>
      <c r="AL161" s="26"/>
      <c r="AM161" s="26"/>
      <c r="AN161" s="26"/>
      <c r="AO161" s="26"/>
      <c r="AP161" s="192"/>
      <c r="AQ161" s="26"/>
      <c r="AR161" s="26"/>
      <c r="AS161" s="26"/>
      <c r="AT161" s="26"/>
      <c r="AU161" s="26"/>
      <c r="AV161" s="26"/>
      <c r="AW161" s="26"/>
      <c r="AX161" s="26"/>
      <c r="AY161" s="192"/>
      <c r="AZ161" s="356"/>
      <c r="BA161" s="26"/>
      <c r="BB161" s="26"/>
      <c r="BC161" s="26"/>
      <c r="BD161" s="26">
        <f>Cumulative!BD166-Cumulative!BC166</f>
        <v>-20.392701112393521</v>
      </c>
      <c r="BE161" s="26">
        <f>Cumulative!BE166-Cumulative!BD166</f>
        <v>20.392701112393521</v>
      </c>
      <c r="BF161" s="26"/>
      <c r="BG161" s="26"/>
      <c r="BH161" s="26"/>
      <c r="BI161" s="26"/>
      <c r="BJ161" s="26"/>
    </row>
    <row r="162" spans="2:62" s="8" customFormat="1" outlineLevel="1" x14ac:dyDescent="0.2">
      <c r="B162" s="219" t="s">
        <v>346</v>
      </c>
      <c r="C162" s="219" t="s">
        <v>345</v>
      </c>
      <c r="D162" s="129"/>
      <c r="E162" s="95"/>
      <c r="F162" s="95"/>
      <c r="G162" s="95"/>
      <c r="H162" s="95"/>
      <c r="I162" s="96"/>
      <c r="J162" s="95"/>
      <c r="K162" s="95"/>
      <c r="L162" s="95"/>
      <c r="M162" s="95"/>
      <c r="N162" s="26"/>
      <c r="O162" s="95"/>
      <c r="P162" s="95"/>
      <c r="Q162" s="95"/>
      <c r="R162" s="95"/>
      <c r="S162" s="26"/>
      <c r="T162" s="26"/>
      <c r="U162" s="26"/>
      <c r="V162" s="26"/>
      <c r="W162" s="26"/>
      <c r="X162" s="26"/>
      <c r="Y162" s="26"/>
      <c r="Z162" s="26"/>
      <c r="AA162" s="26"/>
      <c r="AB162" s="26"/>
      <c r="AC162" s="26"/>
      <c r="AD162" s="26"/>
      <c r="AE162" s="26"/>
      <c r="AF162" s="26"/>
      <c r="AG162" s="26"/>
      <c r="AH162" s="26"/>
      <c r="AI162" s="26"/>
      <c r="AJ162" s="26"/>
      <c r="AK162" s="26"/>
      <c r="AL162" s="26"/>
      <c r="AM162" s="26"/>
      <c r="AN162" s="26"/>
      <c r="AO162" s="26"/>
      <c r="AP162" s="192"/>
      <c r="AQ162" s="26"/>
      <c r="AR162" s="26"/>
      <c r="AS162" s="26"/>
      <c r="AT162" s="26"/>
      <c r="AU162" s="26"/>
      <c r="AV162" s="26"/>
      <c r="AW162" s="26"/>
      <c r="AX162" s="26"/>
      <c r="AY162" s="192"/>
      <c r="AZ162" s="356"/>
      <c r="BA162" s="26"/>
      <c r="BB162" s="26"/>
      <c r="BC162" s="26"/>
      <c r="BD162" s="253">
        <f>Cumulative!BD167-Cumulative!BC167</f>
        <v>0</v>
      </c>
      <c r="BE162" s="26">
        <f>Cumulative!BE167-Cumulative!BD167</f>
        <v>-17.286803385587618</v>
      </c>
      <c r="BF162" s="26"/>
      <c r="BG162" s="26"/>
      <c r="BH162" s="26"/>
      <c r="BI162" s="26"/>
      <c r="BJ162" s="26">
        <f>Cumulative!BJ167-Cumulative!BI167</f>
        <v>-9.1733863872576737</v>
      </c>
    </row>
    <row r="163" spans="2:62" s="8" customFormat="1" outlineLevel="1" x14ac:dyDescent="0.2">
      <c r="B163" s="219" t="s">
        <v>51</v>
      </c>
      <c r="C163" s="219" t="s">
        <v>5</v>
      </c>
      <c r="D163" s="129">
        <f>(D155-(D157+D156+D158))</f>
        <v>-2.4120908532193184</v>
      </c>
      <c r="E163" s="95">
        <f t="shared" ref="E163:K163" si="10">(E155-(E157+E156+E158))</f>
        <v>-6.4002071982836668</v>
      </c>
      <c r="F163" s="95">
        <f t="shared" si="10"/>
        <v>-8.7451011381555119</v>
      </c>
      <c r="G163" s="95">
        <f t="shared" si="10"/>
        <v>1.7660127316568417</v>
      </c>
      <c r="H163" s="95"/>
      <c r="I163" s="96">
        <f t="shared" si="10"/>
        <v>0.19727627226755651</v>
      </c>
      <c r="J163" s="95">
        <f t="shared" si="10"/>
        <v>-4.9043875567608524</v>
      </c>
      <c r="K163" s="95">
        <f t="shared" si="10"/>
        <v>-3.9591125824137343</v>
      </c>
      <c r="L163" s="95">
        <f>(L155-(L157+L156+L158))</f>
        <v>1.5700168837369883</v>
      </c>
      <c r="M163" s="95"/>
      <c r="N163" s="26">
        <f>(N155-(N157+N156+N158))</f>
        <v>-3.2323486588613548</v>
      </c>
      <c r="O163" s="95">
        <f>(O155-(O157+O156+O158))</f>
        <v>-5.7157239320201967</v>
      </c>
      <c r="P163" s="95">
        <f>(P155-(P157+P156+P158))</f>
        <v>-0.40543341966446889</v>
      </c>
      <c r="Q163" s="95">
        <f>(Q155-(Q157+Q156+Q158))</f>
        <v>1.8056879806306227</v>
      </c>
      <c r="R163" s="95"/>
      <c r="S163" s="26">
        <f>(S155-(S157+S156+S158))</f>
        <v>-1.3184996760028316</v>
      </c>
      <c r="T163" s="26">
        <f>(T155-(T157+T156+T158+T160))</f>
        <v>-3.8908499741518732</v>
      </c>
      <c r="U163" s="26">
        <f>(U155-(U157+U156+U158+U160))</f>
        <v>5.1128640930858822</v>
      </c>
      <c r="V163" s="26">
        <f>(V155-(V157+V156+V158+V160))</f>
        <v>-3.3777639649038349</v>
      </c>
      <c r="W163" s="26"/>
      <c r="X163" s="26">
        <f>(X155-(X157+X156+X158))</f>
        <v>-0.37519278879460316</v>
      </c>
      <c r="Y163" s="26">
        <f>(Y155-(Y157+Y156+Y158+Y160))</f>
        <v>-3.567401893968853</v>
      </c>
      <c r="Z163" s="26">
        <f>(Z155-(Z157+Z156+Z158+Z160))</f>
        <v>-4.8189807625922576</v>
      </c>
      <c r="AA163" s="26">
        <f>(AA155-(AA157+AA156+AA158+AA160))</f>
        <v>0.73590523476391478</v>
      </c>
      <c r="AB163" s="26"/>
      <c r="AC163" s="26">
        <f>(AC155-(AC157+AC156+AC158))</f>
        <v>-2.141524153333128</v>
      </c>
      <c r="AD163" s="26">
        <f>(AD155-(AD157+AD156+AD158))</f>
        <v>-6.4812171195904291</v>
      </c>
      <c r="AE163" s="26">
        <f>(AE155-(AE157+AE156+AE158))</f>
        <v>-2.3999143128028804</v>
      </c>
      <c r="AF163" s="26">
        <f>(AF155-(AF157+AF156+AF158))</f>
        <v>16.455119096537381</v>
      </c>
      <c r="AG163" s="26"/>
      <c r="AH163" s="26">
        <f>(AH155-(AH157+AH156+AH158))</f>
        <v>-7.032311714249051E-2</v>
      </c>
      <c r="AI163" s="26">
        <f>(AI155-(AI157+AI156+AI158+AI159))</f>
        <v>-0.70469305710810382</v>
      </c>
      <c r="AJ163" s="26">
        <f>(AJ155-(AJ157+AJ156+AJ158+AJ159))</f>
        <v>-0.10395016133875146</v>
      </c>
      <c r="AK163" s="26">
        <f>(AK155-(AK157+AK156+AK158+AK159))</f>
        <v>4.6902944319346176</v>
      </c>
      <c r="AL163" s="26"/>
      <c r="AM163" s="26">
        <f>(AM155-(AM157+AM156+AM158))</f>
        <v>8.7709879913076492</v>
      </c>
      <c r="AN163" s="26">
        <f>(AN155-(AN157+AN156+AN158+AN159))</f>
        <v>-8.5873287648803078</v>
      </c>
      <c r="AO163" s="26">
        <f>(AO155-(AO157+AO156+AO158+AO159))</f>
        <v>-2.580749527584858</v>
      </c>
      <c r="AP163" s="229">
        <f>(AP155-(AP157+AP156+AP158+AP159))</f>
        <v>-6.4078886827479096</v>
      </c>
      <c r="AQ163" s="26"/>
      <c r="AR163" s="26">
        <f>(AR155-(AR157+AR156+AR158))</f>
        <v>-1.5817588555899356</v>
      </c>
      <c r="AS163" s="26">
        <f>(AS155-(AS157+AS156+AS158+AS159))</f>
        <v>-2.0220317555264593</v>
      </c>
      <c r="AT163" s="26">
        <f>(AT155-(AT157+AT156+AT158+AT159))</f>
        <v>-1.6662234328352312</v>
      </c>
      <c r="AU163" s="26">
        <f>(AU155-(AU157+AU156+AU158+AU159))</f>
        <v>3.1631868148729794</v>
      </c>
      <c r="AV163" s="26"/>
      <c r="AW163" s="26">
        <f>(AW155-(AW157+AW156+AW158))</f>
        <v>-0.71292711732628122</v>
      </c>
      <c r="AX163" s="26">
        <f>(AX155-(AX157+AX156+AX158+AX159))</f>
        <v>2.4227177554820756</v>
      </c>
      <c r="AY163" s="192">
        <f>(AY155-(AY157+AY156+AY158+AY159))</f>
        <v>1.2088403617590777</v>
      </c>
      <c r="AZ163" s="356"/>
      <c r="BA163" s="26"/>
      <c r="BB163" s="229">
        <f>(BB155-(BB157+BB156+BB158+BB159+BB160+BB161+BB162))</f>
        <v>-2.6955023452032236</v>
      </c>
      <c r="BC163" s="229">
        <f t="shared" ref="BC163:BD163" si="11">(BC155-(BC157+BC156+BC158+BC159+BC160+BC161+BC162))</f>
        <v>-5.6881415732590312E-2</v>
      </c>
      <c r="BD163" s="229">
        <f t="shared" si="11"/>
        <v>-4.8523943622276278</v>
      </c>
      <c r="BE163" s="229">
        <f>(BE155-(BE157+BE156+BE158+BE159+BE160+BE161+BE162))</f>
        <v>-92.673269532979432</v>
      </c>
      <c r="BF163" s="26"/>
      <c r="BG163" s="229">
        <f>(BG155-(BG157+BG156+BG158+BG159+BG160+BG161+BG162))</f>
        <v>2.3772291676400101</v>
      </c>
      <c r="BH163" s="229">
        <f t="shared" ref="BH163:BI163" si="12">(BH155-(BH157+BH156+BH158+BH159+BH160+BH161+BH162))</f>
        <v>2.9934099514191246</v>
      </c>
      <c r="BI163" s="229">
        <f t="shared" si="12"/>
        <v>-5.2376176203663647</v>
      </c>
      <c r="BJ163" s="229">
        <f t="shared" ref="BJ163" si="13">(BJ155-(BJ157+BJ156+BJ158+BJ159+BJ160+BJ161+BJ162))</f>
        <v>13.79128750600654</v>
      </c>
    </row>
    <row r="164" spans="2:62" x14ac:dyDescent="0.2">
      <c r="B164" s="117" t="s">
        <v>55</v>
      </c>
      <c r="C164" s="117" t="s">
        <v>54</v>
      </c>
      <c r="D164" s="98">
        <f>SUM(D150:D155)</f>
        <v>112.60829627084149</v>
      </c>
      <c r="E164" s="99">
        <f>SUM(E150:E155)</f>
        <v>194.54924803543486</v>
      </c>
      <c r="F164" s="99">
        <f>SUM(F150:F155)</f>
        <v>165.41303901097888</v>
      </c>
      <c r="G164" s="99">
        <f>SUM(G150:G155)</f>
        <v>119.84762148191115</v>
      </c>
      <c r="H164" s="99"/>
      <c r="I164" s="99">
        <f>SUM(I150:I155)</f>
        <v>141.54572535197377</v>
      </c>
      <c r="J164" s="99">
        <f>SUM(J150:J155)</f>
        <v>172.3799087378288</v>
      </c>
      <c r="K164" s="99">
        <f>SUM(K150:K155)</f>
        <v>58.880134958494374</v>
      </c>
      <c r="L164" s="99">
        <f>SUM(L150:L155)</f>
        <v>66.154291238063138</v>
      </c>
      <c r="M164" s="99"/>
      <c r="N164" s="74">
        <f>SUM(N150:N155)</f>
        <v>137.44633014007795</v>
      </c>
      <c r="O164" s="99">
        <f>SUM(O150:O155)</f>
        <v>32.309756264569216</v>
      </c>
      <c r="P164" s="99">
        <f>SUM(P150:P155)</f>
        <v>141.53763629074501</v>
      </c>
      <c r="Q164" s="99">
        <f>SUM(Q150:Q155)</f>
        <v>230.0930457193316</v>
      </c>
      <c r="R164" s="99"/>
      <c r="S164" s="74">
        <f>SUM(S150:S155)</f>
        <v>175.95538968901096</v>
      </c>
      <c r="T164" s="74">
        <f>SUM(T150:T155)</f>
        <v>100.76735443609709</v>
      </c>
      <c r="U164" s="74">
        <f>SUM(U150:U155)</f>
        <v>191.78003887046987</v>
      </c>
      <c r="V164" s="74">
        <f>SUM(V150:V155)</f>
        <v>152.12893199501883</v>
      </c>
      <c r="W164" s="74"/>
      <c r="X164" s="74">
        <f>SUM(X150:X155)</f>
        <v>100.00227795621768</v>
      </c>
      <c r="Y164" s="74">
        <f>SUM(Y150:Y155)</f>
        <v>86.637592350920414</v>
      </c>
      <c r="Z164" s="74">
        <f>SUM(Z150:Z155)</f>
        <v>58.742750179151336</v>
      </c>
      <c r="AA164" s="74">
        <f>SUM(AA150:AA155)</f>
        <v>66.365439106549516</v>
      </c>
      <c r="AB164" s="74"/>
      <c r="AC164" s="74">
        <f>SUM(AC150:AC155)</f>
        <v>86.34081507089121</v>
      </c>
      <c r="AD164" s="74">
        <f>SUM(AD150:AD155)</f>
        <v>94.443578457224135</v>
      </c>
      <c r="AE164" s="74">
        <f>SUM(AE150:AE155)</f>
        <v>73.182391079251943</v>
      </c>
      <c r="AF164" s="74">
        <f>SUM(AF150:AF155)</f>
        <v>108.94576986721754</v>
      </c>
      <c r="AG164" s="74"/>
      <c r="AH164" s="74">
        <f>SUM(AH150:AH155)</f>
        <v>96.13170113378446</v>
      </c>
      <c r="AI164" s="74">
        <f>SUM(AI150:AI155)</f>
        <v>72.552254009627262</v>
      </c>
      <c r="AJ164" s="74">
        <f>SUM(AJ150:AJ155)</f>
        <v>133.69674145368631</v>
      </c>
      <c r="AK164" s="74">
        <f>SUM(AK150:AK155)</f>
        <v>135.1884734264078</v>
      </c>
      <c r="AL164" s="74"/>
      <c r="AM164" s="74">
        <f>SUM(AM150:AM155)</f>
        <v>101.03270822401103</v>
      </c>
      <c r="AN164" s="74">
        <f>SUM(AN150:AN155)</f>
        <v>128.87803339194534</v>
      </c>
      <c r="AO164" s="74">
        <f>SUM(AO150:AO155)</f>
        <v>94.019134273156723</v>
      </c>
      <c r="AP164" s="193">
        <f>SUM(AP150:AP155)</f>
        <v>37.553129729081455</v>
      </c>
      <c r="AQ164" s="74"/>
      <c r="AR164" s="74">
        <f>SUM(AR150:AR155)</f>
        <v>86.017553003986052</v>
      </c>
      <c r="AS164" s="74">
        <f>SUM(AS150:AS155)</f>
        <v>64.254944921362664</v>
      </c>
      <c r="AT164" s="74">
        <f>SUM(AT150:AT155)</f>
        <v>123.25124633084651</v>
      </c>
      <c r="AU164" s="74">
        <f>SUM(AU150:AU155)</f>
        <v>86.967468882038347</v>
      </c>
      <c r="AV164" s="74"/>
      <c r="AW164" s="74">
        <f>SUM(AW150:AW155)</f>
        <v>171.1025081583075</v>
      </c>
      <c r="AX164" s="74">
        <f>SUM(AX150:AX155)</f>
        <v>279.15133516832594</v>
      </c>
      <c r="AY164" s="193">
        <f>SUM(AY150:AY155)</f>
        <v>353.88304587213486</v>
      </c>
      <c r="AZ164" s="331"/>
      <c r="BA164" s="74"/>
      <c r="BB164" s="74">
        <f>SUM(BB150:BB155)</f>
        <v>580.76456994538103</v>
      </c>
      <c r="BC164" s="74">
        <f>SUM(BC150:BC155)</f>
        <v>255.89456043241637</v>
      </c>
      <c r="BD164" s="74">
        <f>SUM(BD150:BD155)</f>
        <v>380.04872293637038</v>
      </c>
      <c r="BE164" s="74">
        <f>SUM(BE150:BE155)</f>
        <v>537.67657601708811</v>
      </c>
      <c r="BF164" s="74"/>
      <c r="BG164" s="74">
        <f>SUM(BG150:BG155)</f>
        <v>351.18407998482974</v>
      </c>
      <c r="BH164" s="74">
        <f>SUM(BH150:BH155)</f>
        <v>218.93592063936063</v>
      </c>
      <c r="BI164" s="74">
        <f>SUM(BI150:BI155)</f>
        <v>236.25632445132965</v>
      </c>
      <c r="BJ164" s="74">
        <f>SUM(BJ150:BJ155)</f>
        <v>51.335302133072645</v>
      </c>
    </row>
    <row r="165" spans="2:62" x14ac:dyDescent="0.2">
      <c r="B165" s="53" t="s">
        <v>50</v>
      </c>
      <c r="C165" s="53" t="s">
        <v>82</v>
      </c>
      <c r="D165" s="91">
        <f>Cumulative!D170</f>
        <v>8.6570931992254874</v>
      </c>
      <c r="E165" s="92">
        <f>Cumulative!E170-Cumulative!D170</f>
        <v>-0.75866309380429175</v>
      </c>
      <c r="F165" s="92">
        <f>Cumulative!F170-Cumulative!E170</f>
        <v>0.46223617536856576</v>
      </c>
      <c r="G165" s="92">
        <f>Cumulative!G170-Cumulative!F170</f>
        <v>1.5772938322907173</v>
      </c>
      <c r="H165" s="92"/>
      <c r="I165" s="93">
        <f>Cumulative!I170</f>
        <v>0.55894943809141784</v>
      </c>
      <c r="J165" s="92">
        <f>Cumulative!J170-Cumulative!I170</f>
        <v>0.73067009190674448</v>
      </c>
      <c r="K165" s="92">
        <f>Cumulative!K170-Cumulative!J170</f>
        <v>13.860457959959771</v>
      </c>
      <c r="L165" s="92">
        <f>Cumulative!L170-Cumulative!K170</f>
        <v>154.15411743594009</v>
      </c>
      <c r="M165" s="92"/>
      <c r="N165" s="22">
        <f>Cumulative!N170</f>
        <v>19.165253110062903</v>
      </c>
      <c r="O165" s="92">
        <f>Cumulative!O170-Cumulative!N170</f>
        <v>71.030175082369254</v>
      </c>
      <c r="P165" s="92">
        <f>Cumulative!P170-Cumulative!O170</f>
        <v>138.64049831331278</v>
      </c>
      <c r="Q165" s="92">
        <f>Cumulative!Q170-Cumulative!P170</f>
        <v>-18.329884347277215</v>
      </c>
      <c r="R165" s="92"/>
      <c r="S165" s="22">
        <f>Cumulative!S170</f>
        <v>-0.36982307985445051</v>
      </c>
      <c r="T165" s="22">
        <f>Cumulative!T170-Cumulative!S170</f>
        <v>-1.7208858098397486</v>
      </c>
      <c r="U165" s="22">
        <f>U25/U$145</f>
        <v>0.60338147682379994</v>
      </c>
      <c r="V165" s="22">
        <f>Cumulative!V170-Cumulative!U170</f>
        <v>0.8747718256595598</v>
      </c>
      <c r="W165" s="22"/>
      <c r="X165" s="22">
        <f>Cumulative!X170</f>
        <v>73.175993557403828</v>
      </c>
      <c r="Y165" s="22">
        <f>Cumulative!Y170-Cumulative!X170</f>
        <v>3.555154221577439</v>
      </c>
      <c r="Z165" s="22">
        <f>Cumulative!Z170-Cumulative!Y170</f>
        <v>2.3424362904560496</v>
      </c>
      <c r="AA165" s="22">
        <f>Cumulative!AA170-Cumulative!Z170</f>
        <v>1.3173764600779094</v>
      </c>
      <c r="AB165" s="22"/>
      <c r="AC165" s="22">
        <f>Cumulative!AC170</f>
        <v>3.3992446878303641E-2</v>
      </c>
      <c r="AD165" s="22">
        <f>Cumulative!AD170-Cumulative!AC170</f>
        <v>6.9480448396779054E-2</v>
      </c>
      <c r="AE165" s="22">
        <f>Cumulative!AE170-Cumulative!AD170</f>
        <v>3.3667454158527663E-2</v>
      </c>
      <c r="AF165" s="22">
        <f>Cumulative!AF170-Cumulative!AE170</f>
        <v>-0.25710011150199086</v>
      </c>
      <c r="AG165" s="22"/>
      <c r="AH165" s="22">
        <f>Cumulative!AH170</f>
        <v>-0.17580779285622616</v>
      </c>
      <c r="AI165" s="22">
        <f>Cumulative!AI170-Cumulative!AH170</f>
        <v>-0.16115576116577079</v>
      </c>
      <c r="AJ165" s="22">
        <f>Cumulative!AJ170-Cumulative!AI170</f>
        <v>-5.3688150684379432E-2</v>
      </c>
      <c r="AK165" s="22">
        <f>Cumulative!AK170-Cumulative!AJ170</f>
        <v>0.39065170470637639</v>
      </c>
      <c r="AL165" s="22"/>
      <c r="AM165" s="22">
        <f>Cumulative!AM170</f>
        <v>0</v>
      </c>
      <c r="AN165" s="22">
        <f>Cumulative!AN170-Cumulative!AM170</f>
        <v>0</v>
      </c>
      <c r="AO165" s="22">
        <f>Cumulative!AO170-Cumulative!AN170</f>
        <v>0</v>
      </c>
      <c r="AP165" s="136">
        <f>Cumulative!AP170-Cumulative!AO170</f>
        <v>0</v>
      </c>
      <c r="AQ165" s="22"/>
      <c r="AR165" s="22">
        <f>Cumulative!AR170</f>
        <v>0</v>
      </c>
      <c r="AS165" s="22">
        <f>Cumulative!AS170-Cumulative!AR170</f>
        <v>0</v>
      </c>
      <c r="AT165" s="22">
        <f>Cumulative!AT170-Cumulative!AS170</f>
        <v>0</v>
      </c>
      <c r="AU165" s="22">
        <f>Cumulative!AU170-Cumulative!AT170</f>
        <v>0</v>
      </c>
      <c r="AV165" s="22"/>
      <c r="AW165" s="22">
        <f>Cumulative!AW170</f>
        <v>0</v>
      </c>
      <c r="AX165" s="22">
        <f>Cumulative!AX170-Cumulative!AW170</f>
        <v>0</v>
      </c>
      <c r="AY165" s="136">
        <f>Cumulative!AY170-Cumulative!AX170</f>
        <v>0</v>
      </c>
      <c r="AZ165" s="334"/>
      <c r="BA165" s="22"/>
      <c r="BB165" s="22">
        <f>Cumulative!BB170</f>
        <v>0</v>
      </c>
      <c r="BC165" s="22">
        <f>Cumulative!BC170-Cumulative!BB170</f>
        <v>0</v>
      </c>
      <c r="BD165" s="22">
        <f>Cumulative!BD170-Cumulative!BC170</f>
        <v>0</v>
      </c>
      <c r="BE165" s="22">
        <f>Cumulative!BE170-Cumulative!BD170</f>
        <v>0</v>
      </c>
      <c r="BF165" s="22"/>
      <c r="BG165" s="22">
        <f>Cumulative!BG170</f>
        <v>0</v>
      </c>
      <c r="BH165" s="22">
        <f>Cumulative!BH170-Cumulative!BG170</f>
        <v>0</v>
      </c>
      <c r="BI165" s="22">
        <f>Cumulative!BI170-Cumulative!BH170</f>
        <v>0</v>
      </c>
      <c r="BJ165" s="22">
        <f>Cumulative!BJ170-Cumulative!BI170</f>
        <v>0</v>
      </c>
    </row>
    <row r="166" spans="2:62" x14ac:dyDescent="0.2">
      <c r="B166" s="53" t="s">
        <v>89</v>
      </c>
      <c r="C166" s="53" t="s">
        <v>90</v>
      </c>
      <c r="D166" s="91">
        <f>Cumulative!D171</f>
        <v>91.659452422333985</v>
      </c>
      <c r="E166" s="92">
        <f>Cumulative!E171-Cumulative!D171</f>
        <v>-102.527953352521</v>
      </c>
      <c r="F166" s="92">
        <f>Cumulative!F171-Cumulative!E171</f>
        <v>48.395029967424144</v>
      </c>
      <c r="G166" s="92">
        <f>Cumulative!G171-Cumulative!F171</f>
        <v>12.645696776373057</v>
      </c>
      <c r="H166" s="92"/>
      <c r="I166" s="93">
        <f>Cumulative!I171</f>
        <v>-32.353308651879715</v>
      </c>
      <c r="J166" s="92">
        <f>Cumulative!J171-Cumulative!I171</f>
        <v>-61.015145319987241</v>
      </c>
      <c r="K166" s="92">
        <f>Cumulative!K171-Cumulative!J171</f>
        <v>35.962627992172486</v>
      </c>
      <c r="L166" s="92">
        <f>Cumulative!L171-Cumulative!K171</f>
        <v>-19.113892683957886</v>
      </c>
      <c r="M166" s="92"/>
      <c r="N166" s="22">
        <f>Cumulative!N171</f>
        <v>-109.61380584740454</v>
      </c>
      <c r="O166" s="92">
        <f>Cumulative!O171-Cumulative!N171</f>
        <v>94.605057891453072</v>
      </c>
      <c r="P166" s="92">
        <f>Cumulative!P171-Cumulative!O171</f>
        <v>-172.71131376023322</v>
      </c>
      <c r="Q166" s="92">
        <f>Cumulative!Q171-Cumulative!P171</f>
        <v>-384.87303020843081</v>
      </c>
      <c r="R166" s="92"/>
      <c r="S166" s="22">
        <f>Cumulative!S171</f>
        <v>-29.264261101526085</v>
      </c>
      <c r="T166" s="22">
        <f>Cumulative!T171-Cumulative!S171</f>
        <v>55.0148255929263</v>
      </c>
      <c r="U166" s="22">
        <f>U26/U$145</f>
        <v>-126.8371378123293</v>
      </c>
      <c r="V166" s="22">
        <f>Cumulative!V171-Cumulative!U171</f>
        <v>-67.792311579247581</v>
      </c>
      <c r="W166" s="22"/>
      <c r="X166" s="22">
        <f>Cumulative!X171</f>
        <v>45.384927701689577</v>
      </c>
      <c r="Y166" s="22">
        <f>Cumulative!Y171-Cumulative!X171</f>
        <v>21.824213424696907</v>
      </c>
      <c r="Z166" s="22">
        <f>Cumulative!Z171-Cumulative!Y171</f>
        <v>14.468049669717473</v>
      </c>
      <c r="AA166" s="22">
        <f>Cumulative!AA171-Cumulative!Z171</f>
        <v>43.436742393920952</v>
      </c>
      <c r="AB166" s="22"/>
      <c r="AC166" s="22">
        <f>Cumulative!AC171</f>
        <v>44.411131846503707</v>
      </c>
      <c r="AD166" s="22">
        <f>Cumulative!AD171-Cumulative!AC171</f>
        <v>-42.427901353731286</v>
      </c>
      <c r="AE166" s="22">
        <f>Cumulative!AE171-Cumulative!AD171</f>
        <v>5.0280698720209109</v>
      </c>
      <c r="AF166" s="22">
        <f>Cumulative!AF171-Cumulative!AE171</f>
        <v>-0.87621539043901198</v>
      </c>
      <c r="AG166" s="22"/>
      <c r="AH166" s="22">
        <f>Cumulative!AH171</f>
        <v>4.7819719656893511</v>
      </c>
      <c r="AI166" s="22">
        <f>Cumulative!AI171-Cumulative!AH171</f>
        <v>-56.927081950593383</v>
      </c>
      <c r="AJ166" s="22">
        <f>Cumulative!AJ171-Cumulative!AI171</f>
        <v>-43.759883520511373</v>
      </c>
      <c r="AK166" s="22">
        <f>Cumulative!AK171-Cumulative!AJ171</f>
        <v>-38.400467697178215</v>
      </c>
      <c r="AL166" s="22"/>
      <c r="AM166" s="22">
        <f>Cumulative!AM171</f>
        <v>76.383207489818844</v>
      </c>
      <c r="AN166" s="22">
        <f>Cumulative!AN171-Cumulative!AM171</f>
        <v>26.772058020202834</v>
      </c>
      <c r="AO166" s="22">
        <f>Cumulative!AO171-Cumulative!AN171</f>
        <v>-6.2421339113007406</v>
      </c>
      <c r="AP166" s="136">
        <f>Cumulative!AP171-Cumulative!AO171</f>
        <v>14.863759502225847</v>
      </c>
      <c r="AQ166" s="22"/>
      <c r="AR166" s="22">
        <f>Cumulative!AR171</f>
        <v>-213.82366853565284</v>
      </c>
      <c r="AS166" s="22">
        <f>Cumulative!AS171-Cumulative!AR171</f>
        <v>107.49743034527467</v>
      </c>
      <c r="AT166" s="22">
        <f>Cumulative!AT171-Cumulative!AS171</f>
        <v>-166.32987714522139</v>
      </c>
      <c r="AU166" s="22">
        <f>Cumulative!AU171-Cumulative!AT171</f>
        <v>94.94801070390622</v>
      </c>
      <c r="AV166" s="22"/>
      <c r="AW166" s="22">
        <f>Cumulative!AW171</f>
        <v>-6.4701498761120995</v>
      </c>
      <c r="AX166" s="22">
        <f>Cumulative!AX171-Cumulative!AW171</f>
        <v>39.656243758427351</v>
      </c>
      <c r="AY166" s="136">
        <f>Cumulative!AY171-Cumulative!AX171</f>
        <v>-1.3919330360203546</v>
      </c>
      <c r="AZ166" s="334"/>
      <c r="BA166" s="22"/>
      <c r="BB166" s="22">
        <f>Cumulative!BB171</f>
        <v>-57.116765211289042</v>
      </c>
      <c r="BC166" s="22">
        <f>Cumulative!BC171-Cumulative!BB171</f>
        <v>407.99326837325373</v>
      </c>
      <c r="BD166" s="22">
        <f>Cumulative!BD171-Cumulative!BC171</f>
        <v>-73.663222415365283</v>
      </c>
      <c r="BE166" s="22">
        <f>Cumulative!BE171-Cumulative!BD171</f>
        <v>-179.05049595198415</v>
      </c>
      <c r="BF166" s="22"/>
      <c r="BG166" s="22">
        <f>Cumulative!BG171</f>
        <v>-14.249633796778513</v>
      </c>
      <c r="BH166" s="22">
        <f>Cumulative!BH171-Cumulative!BG171</f>
        <v>-173.2155805866513</v>
      </c>
      <c r="BI166" s="22">
        <f>Cumulative!BI171-Cumulative!BH171</f>
        <v>-107.62484117118518</v>
      </c>
      <c r="BJ166" s="22">
        <f>Cumulative!BJ171-Cumulative!BI171</f>
        <v>118.46131024395157</v>
      </c>
    </row>
    <row r="167" spans="2:62" s="8" customFormat="1" outlineLevel="1" x14ac:dyDescent="0.2">
      <c r="B167" s="219" t="s">
        <v>52</v>
      </c>
      <c r="C167" s="219" t="s">
        <v>31</v>
      </c>
      <c r="D167" s="94">
        <f>Cumulative!D172</f>
        <v>108.57713073532425</v>
      </c>
      <c r="E167" s="95">
        <f>Cumulative!E172-Cumulative!D172</f>
        <v>57.616282887835794</v>
      </c>
      <c r="F167" s="95">
        <f>Cumulative!F172-Cumulative!E172</f>
        <v>44.52753306151422</v>
      </c>
      <c r="G167" s="95">
        <f>Cumulative!G172-Cumulative!F172</f>
        <v>55.963730524592137</v>
      </c>
      <c r="H167" s="95"/>
      <c r="I167" s="96">
        <f>Cumulative!I172</f>
        <v>19.530350954488362</v>
      </c>
      <c r="J167" s="95">
        <f>Cumulative!J172-Cumulative!I172</f>
        <v>7.2292542929735042</v>
      </c>
      <c r="K167" s="95">
        <f>Cumulative!K172-Cumulative!J172</f>
        <v>47.567497260682487</v>
      </c>
      <c r="L167" s="95">
        <f>Cumulative!L172-Cumulative!K172</f>
        <v>43.922081114061129</v>
      </c>
      <c r="M167" s="95"/>
      <c r="N167" s="26">
        <f>Cumulative!N172</f>
        <v>15.446621909602936</v>
      </c>
      <c r="O167" s="95">
        <f>Cumulative!O172-Cumulative!N172</f>
        <v>96.161286699986661</v>
      </c>
      <c r="P167" s="95">
        <f>Cumulative!P172-Cumulative!O172</f>
        <v>57.433399411818925</v>
      </c>
      <c r="Q167" s="95">
        <f>Cumulative!Q172-Cumulative!P172</f>
        <v>164.67635673574691</v>
      </c>
      <c r="R167" s="95"/>
      <c r="S167" s="26">
        <f>Cumulative!S172</f>
        <v>224.69163990809093</v>
      </c>
      <c r="T167" s="26">
        <f>Cumulative!T172-Cumulative!S172</f>
        <v>160.78281162927701</v>
      </c>
      <c r="U167" s="26">
        <f>U27/U$145</f>
        <v>150.67070614686941</v>
      </c>
      <c r="V167" s="26">
        <f>Cumulative!V172-Cumulative!U172</f>
        <v>85.549457135534112</v>
      </c>
      <c r="W167" s="26"/>
      <c r="X167" s="26">
        <f>Cumulative!X172</f>
        <v>73.577985831112329</v>
      </c>
      <c r="Y167" s="26">
        <f>Cumulative!Y172-Cumulative!X172</f>
        <v>77.251168873741022</v>
      </c>
      <c r="Z167" s="26">
        <f>Cumulative!Z172-Cumulative!Y172</f>
        <v>57.313113387653686</v>
      </c>
      <c r="AA167" s="26">
        <f>Cumulative!AA172-Cumulative!Z172</f>
        <v>74.024185501068871</v>
      </c>
      <c r="AB167" s="26"/>
      <c r="AC167" s="26">
        <f>Cumulative!AC172</f>
        <v>46.518663552958536</v>
      </c>
      <c r="AD167" s="26">
        <f>Cumulative!AD172-Cumulative!AC172</f>
        <v>13.89226180514391</v>
      </c>
      <c r="AE167" s="26">
        <f>Cumulative!AE172-Cumulative!AD172</f>
        <v>22.336132981402201</v>
      </c>
      <c r="AF167" s="26">
        <f>Cumulative!AF172-Cumulative!AE172</f>
        <v>-68.077693149428399</v>
      </c>
      <c r="AG167" s="26"/>
      <c r="AH167" s="26">
        <f>Cumulative!AH172</f>
        <v>9.2299091249518721</v>
      </c>
      <c r="AI167" s="26">
        <f>IF((Cumulative!AI172+Cumulative!AI173)&gt;=(Cumulative!AH172+Cumulative!AH173),(Cumulative!AI172+Cumulative!AI173)-(Cumulative!AH172+Cumulative!AH173),0)</f>
        <v>0</v>
      </c>
      <c r="AJ167" s="26">
        <f>IF((Cumulative!AJ172+Cumulative!AJ173)&gt;=(Cumulative!AI172+Cumulative!AI173),(Cumulative!AJ172+Cumulative!AJ173)-(Cumulative!AI172+Cumulative!AI173),0)</f>
        <v>0</v>
      </c>
      <c r="AK167" s="26">
        <f>IF((Cumulative!AK172+Cumulative!AK173)&gt;=(Cumulative!AJ172+Cumulative!AJ173),(Cumulative!AK172+Cumulative!AK173)-(Cumulative!AJ172+Cumulative!AJ173),0)</f>
        <v>0</v>
      </c>
      <c r="AL167" s="26"/>
      <c r="AM167" s="26">
        <f>Cumulative!AM172</f>
        <v>78.787667990884216</v>
      </c>
      <c r="AN167" s="26">
        <f>IF((Cumulative!AN172+Cumulative!AN173)&gt;=(Cumulative!AM172+Cumulative!AM173),(Cumulative!AN172+Cumulative!AN173)-(Cumulative!AM172+Cumulative!AM173),0)</f>
        <v>24.306377776995021</v>
      </c>
      <c r="AO167" s="26">
        <f>IF((Cumulative!AO172+Cumulative!AO173)&gt;=(Cumulative!AN172+Cumulative!AN173),(Cumulative!AO172+Cumulative!AO173)-(Cumulative!AN172+Cumulative!AN173),0)</f>
        <v>0</v>
      </c>
      <c r="AP167" s="192">
        <f>IF((Cumulative!AP172+Cumulative!AP173)&gt;=(Cumulative!AO172+Cumulative!AO173),(Cumulative!AP172+Cumulative!AP173)-(Cumulative!AO172+Cumulative!AO173),0)</f>
        <v>26.189244703530974</v>
      </c>
      <c r="AQ167" s="26"/>
      <c r="AR167" s="26">
        <f>Cumulative!AR172</f>
        <v>0</v>
      </c>
      <c r="AS167" s="26">
        <f>IF((Cumulative!AS172+Cumulative!AS173)&gt;=(Cumulative!AR172+Cumulative!AR173),(Cumulative!AS172+Cumulative!AS173)-(Cumulative!AR172+Cumulative!AR173),0)</f>
        <v>106.84964866533682</v>
      </c>
      <c r="AT167" s="26">
        <f>IF((Cumulative!AT172+Cumulative!AT173)&gt;=(Cumulative!AS172+Cumulative!AS173),(Cumulative!AT172+Cumulative!AT173)-(Cumulative!AS172+Cumulative!AS173),0)</f>
        <v>0</v>
      </c>
      <c r="AU167" s="26">
        <f>IF((Cumulative!AU172+Cumulative!AU173)&gt;=(Cumulative!AT172+Cumulative!AT173),(Cumulative!AU172+Cumulative!AU173)-(Cumulative!AT172+Cumulative!AT173),0)</f>
        <v>93.858107324958723</v>
      </c>
      <c r="AV167" s="26"/>
      <c r="AW167" s="26">
        <f>Cumulative!AW172</f>
        <v>0</v>
      </c>
      <c r="AX167" s="26">
        <f>IF((Cumulative!AX172+Cumulative!AX173)&gt;=(Cumulative!AW172+Cumulative!AW173),(Cumulative!AX172+Cumulative!AX173)-(Cumulative!AW172+Cumulative!AW173),0)</f>
        <v>40.854730081147061</v>
      </c>
      <c r="AY167" s="192">
        <f>IF((Cumulative!AY172+Cumulative!AY173)&gt;=(Cumulative!AX172+Cumulative!AX173),(Cumulative!AY172+Cumulative!AY173)-(Cumulative!AX172+Cumulative!AX173),0)</f>
        <v>0</v>
      </c>
      <c r="AZ167" s="356"/>
      <c r="BA167" s="26"/>
      <c r="BB167" s="26">
        <f>Cumulative!BB172</f>
        <v>0</v>
      </c>
      <c r="BC167" s="26">
        <f>IF((Cumulative!BC172+Cumulative!BC173)&gt;=(Cumulative!BB172+Cumulative!BB173),(Cumulative!BC172+Cumulative!BC173)-(Cumulative!BB172+Cumulative!BB173),0)</f>
        <v>406.77509052658269</v>
      </c>
      <c r="BD167" s="26">
        <f>IF((Cumulative!BD172+Cumulative!BD173)&gt;=(Cumulative!BC172+Cumulative!BC173),(Cumulative!BD172+Cumulative!BD173)-(Cumulative!BC172+Cumulative!BC173),0)</f>
        <v>0</v>
      </c>
      <c r="BE167" s="26">
        <f>IF((Cumulative!BE172+Cumulative!BE173)&gt;=(Cumulative!BD172+Cumulative!BD173),(Cumulative!BE172+Cumulative!BE173)-(Cumulative!BD172+Cumulative!BD173),0)</f>
        <v>0</v>
      </c>
      <c r="BF167" s="26"/>
      <c r="BG167" s="26">
        <f>Cumulative!BG172</f>
        <v>0</v>
      </c>
      <c r="BH167" s="26">
        <f>IF((Cumulative!BH172+Cumulative!BH173)&gt;=(Cumulative!BG172+Cumulative!BG173),(Cumulative!BH172+Cumulative!BH173)-(Cumulative!BG172+Cumulative!BG173),0)</f>
        <v>0</v>
      </c>
      <c r="BI167" s="26">
        <f>IF((Cumulative!BI172+Cumulative!BI173)&gt;=(Cumulative!BH172+Cumulative!BH173),(Cumulative!BI172+Cumulative!BI173)-(Cumulative!BH172+Cumulative!BH173),0)</f>
        <v>0</v>
      </c>
      <c r="BJ167" s="26">
        <f>IF((Cumulative!BJ172+Cumulative!BJ173)&gt;=(Cumulative!BI172+Cumulative!BI173),(Cumulative!BJ172+Cumulative!BJ173)-(Cumulative!BI172+Cumulative!BI173),0)</f>
        <v>88.830921502391845</v>
      </c>
    </row>
    <row r="168" spans="2:62" s="8" customFormat="1" outlineLevel="1" x14ac:dyDescent="0.2">
      <c r="B168" s="219" t="s">
        <v>53</v>
      </c>
      <c r="C168" s="219" t="s">
        <v>32</v>
      </c>
      <c r="D168" s="94">
        <f>Cumulative!D173</f>
        <v>-16.554212567984617</v>
      </c>
      <c r="E168" s="95">
        <f>Cumulative!E173-Cumulative!D173</f>
        <v>-170.69080195598809</v>
      </c>
      <c r="F168" s="95">
        <f>Cumulative!F173-Cumulative!E173</f>
        <v>-2.2848587797767266</v>
      </c>
      <c r="G168" s="95">
        <f>Cumulative!G173-Cumulative!F173</f>
        <v>-37.853227018189017</v>
      </c>
      <c r="H168" s="95"/>
      <c r="I168" s="96">
        <f>Cumulative!I173</f>
        <v>-54.415371767135085</v>
      </c>
      <c r="J168" s="95">
        <f>Cumulative!J173-Cumulative!I173</f>
        <v>-81.865172065420708</v>
      </c>
      <c r="K168" s="95">
        <f>Cumulative!K173-Cumulative!J173</f>
        <v>-22.463169992285259</v>
      </c>
      <c r="L168" s="95">
        <f>Cumulative!L173-Cumulative!K173</f>
        <v>-51.504967411029327</v>
      </c>
      <c r="M168" s="95"/>
      <c r="N168" s="26">
        <f>Cumulative!N173</f>
        <v>-123.94483839686949</v>
      </c>
      <c r="O168" s="95">
        <f>Cumulative!O173-Cumulative!N173</f>
        <v>-1.7284111542974898</v>
      </c>
      <c r="P168" s="95">
        <f>Cumulative!P173-Cumulative!O173</f>
        <v>-238.49180168117863</v>
      </c>
      <c r="Q168" s="95">
        <f>Cumulative!Q173-Cumulative!P173</f>
        <v>-550.57844007595145</v>
      </c>
      <c r="R168" s="95"/>
      <c r="S168" s="26">
        <f>Cumulative!S173</f>
        <v>-257.30038799264855</v>
      </c>
      <c r="T168" s="26">
        <f>Cumulative!T173-Cumulative!S173</f>
        <v>-108.01614533325113</v>
      </c>
      <c r="U168" s="26">
        <f>U28/U$145</f>
        <v>-278.88926997192686</v>
      </c>
      <c r="V168" s="26">
        <f>Cumulative!V173-Cumulative!U173</f>
        <v>-153.02081641413133</v>
      </c>
      <c r="W168" s="26"/>
      <c r="X168" s="26">
        <f>Cumulative!X173</f>
        <v>-26.183096760880257</v>
      </c>
      <c r="Y168" s="26">
        <f>Cumulative!Y173-Cumulative!X173</f>
        <v>-59.301465205463927</v>
      </c>
      <c r="Z168" s="26">
        <f>Cumulative!Z173-Cumulative!Y173</f>
        <v>-45.748918660920253</v>
      </c>
      <c r="AA168" s="26">
        <f>Cumulative!AA173-Cumulative!Z173</f>
        <v>-33.844709986878371</v>
      </c>
      <c r="AB168" s="26"/>
      <c r="AC168" s="26">
        <f>Cumulative!AC173</f>
        <v>-3.6881804862959453</v>
      </c>
      <c r="AD168" s="26">
        <f>Cumulative!AD173-Cumulative!AC173</f>
        <v>-54.774005344125776</v>
      </c>
      <c r="AE168" s="26">
        <f>Cumulative!AE173-Cumulative!AD173</f>
        <v>-14.787903310805412</v>
      </c>
      <c r="AF168" s="26">
        <f>Cumulative!AF173-Cumulative!AE173</f>
        <v>73.250089141227136</v>
      </c>
      <c r="AG168" s="26"/>
      <c r="AH168" s="26">
        <f>Cumulative!AH173</f>
        <v>0</v>
      </c>
      <c r="AI168" s="26">
        <f>IF((Cumulative!AI172+Cumulative!AI173)&gt;=(Cumulative!AH172+Cumulative!AH173),0,(Cumulative!AI172+Cumulative!AI173)-(Cumulative!AH172+Cumulative!AH173))</f>
        <v>-56.724922064352349</v>
      </c>
      <c r="AJ168" s="26">
        <f>IF((Cumulative!AJ172+Cumulative!AJ173)&gt;=(Cumulative!AI172+Cumulative!AI173),0,(Cumulative!AJ172+Cumulative!AJ173)-(Cumulative!AI172+Cumulative!AI173))</f>
        <v>-50.639950713713837</v>
      </c>
      <c r="AK168" s="26">
        <f>IF((Cumulative!AK172+Cumulative!AK173)&gt;=(Cumulative!AJ172+Cumulative!AJ173),0,(Cumulative!AK172+Cumulative!AK173)-(Cumulative!AJ172+Cumulative!AJ173))</f>
        <v>-35.708035144483432</v>
      </c>
      <c r="AL168" s="26"/>
      <c r="AM168" s="26">
        <f>Cumulative!AM173</f>
        <v>0</v>
      </c>
      <c r="AN168" s="26">
        <f>IF((Cumulative!AN172+Cumulative!AN173)&gt;=(Cumulative!AM172+Cumulative!AM173),0,(Cumulative!AN172+Cumulative!AN173)-(Cumulative!AM172+Cumulative!AM173))</f>
        <v>0</v>
      </c>
      <c r="AO168" s="26">
        <f>IF((Cumulative!AO172+Cumulative!AO173)&gt;=(Cumulative!AN172+Cumulative!AN173),0,(Cumulative!AO172+Cumulative!AO173)-(Cumulative!AN172+Cumulative!AN173))</f>
        <v>-8.6087363972537361</v>
      </c>
      <c r="AP168" s="192">
        <f>IF((Cumulative!AP172+Cumulative!AP173)&gt;=(Cumulative!AO172+Cumulative!AO173),0,(Cumulative!AP172+Cumulative!AP173)-(Cumulative!AO172+Cumulative!AO173))</f>
        <v>0</v>
      </c>
      <c r="AQ168" s="26"/>
      <c r="AR168" s="26">
        <f>Cumulative!AR173</f>
        <v>-214.848045699273</v>
      </c>
      <c r="AS168" s="26">
        <f>IF((Cumulative!AS172+Cumulative!AS173)&gt;=(Cumulative!AR172+Cumulative!AR173),0,(Cumulative!AS172+Cumulative!AS173)-(Cumulative!AR172+Cumulative!AR173))</f>
        <v>0</v>
      </c>
      <c r="AT168" s="26">
        <f>IF((Cumulative!AT172+Cumulative!AT173)&gt;=(Cumulative!AS172+Cumulative!AS173),0,(Cumulative!AT172+Cumulative!AT173)-(Cumulative!AS172+Cumulative!AS173))</f>
        <v>-164.92616405725343</v>
      </c>
      <c r="AU168" s="26">
        <f>IF((Cumulative!AU172+Cumulative!AU173)&gt;=(Cumulative!AT172+Cumulative!AT173),0,(Cumulative!AU172+Cumulative!AU173)-(Cumulative!AT172+Cumulative!AT173))</f>
        <v>0</v>
      </c>
      <c r="AV168" s="26"/>
      <c r="AW168" s="26">
        <f>Cumulative!AW173</f>
        <v>-6.1338635000147974</v>
      </c>
      <c r="AX168" s="26">
        <f>IF((Cumulative!AX172+Cumulative!AX173)&gt;=(Cumulative!AW172+Cumulative!AW173),0,(Cumulative!AX172+Cumulative!AX173)-(Cumulative!AW172+Cumulative!AW173))</f>
        <v>0</v>
      </c>
      <c r="AY168" s="192">
        <f>IF((Cumulative!AY172+Cumulative!AY173)&gt;=(Cumulative!AX172+Cumulative!AX173),0,(Cumulative!AY172+Cumulative!AY173)-(Cumulative!AX172+Cumulative!AX173))</f>
        <v>-0.45397669324282219</v>
      </c>
      <c r="AZ168" s="356"/>
      <c r="BA168" s="26"/>
      <c r="BB168" s="26">
        <f>Cumulative!BB173</f>
        <v>-71.233296889831806</v>
      </c>
      <c r="BC168" s="26">
        <f>IF((Cumulative!BC172+Cumulative!BC173)&gt;=(Cumulative!BB172+Cumulative!BB173),0,(Cumulative!BC172+Cumulative!BC173)-(Cumulative!BB172+Cumulative!BB173))</f>
        <v>0</v>
      </c>
      <c r="BD168" s="26">
        <f>IF((Cumulative!BD172+Cumulative!BD173)&gt;=(Cumulative!BC172+Cumulative!BC173),0,(Cumulative!BD172+Cumulative!BD173)-(Cumulative!BC172+Cumulative!BC173))</f>
        <v>-71.130597477376227</v>
      </c>
      <c r="BE168" s="26">
        <f>IF((Cumulative!BE172+Cumulative!BE173)&gt;=(Cumulative!BD172+Cumulative!BD173),0,(Cumulative!BE172+Cumulative!BE173)-(Cumulative!BD172+Cumulative!BD173))</f>
        <v>-187.25515978268862</v>
      </c>
      <c r="BF168" s="26"/>
      <c r="BG168" s="26">
        <f>Cumulative!BG173</f>
        <v>-14.785540950177126</v>
      </c>
      <c r="BH168" s="26">
        <f>IF((Cumulative!BH172+Cumulative!BH173)&gt;=(Cumulative!BG172+Cumulative!BG173),0,(Cumulative!BH172+Cumulative!BH173)-(Cumulative!BG172+Cumulative!BG173))</f>
        <v>-172.61465358919625</v>
      </c>
      <c r="BI168" s="26">
        <f>IF((Cumulative!BI172+Cumulative!BI173)&gt;=(Cumulative!BH172+Cumulative!BH173),0,(Cumulative!BI172+Cumulative!BI173)-(Cumulative!BH172+Cumulative!BH173))</f>
        <v>-113.21629964274996</v>
      </c>
      <c r="BJ168" s="26">
        <f>IF((Cumulative!BJ172+Cumulative!BJ173)&gt;=(Cumulative!BI172+Cumulative!BI173),0,(Cumulative!BJ172+Cumulative!BJ173)-(Cumulative!BI172+Cumulative!BI173))</f>
        <v>0</v>
      </c>
    </row>
    <row r="169" spans="2:62" s="8" customFormat="1" outlineLevel="1" x14ac:dyDescent="0.2">
      <c r="B169" s="219" t="s">
        <v>56</v>
      </c>
      <c r="C169" s="219" t="s">
        <v>57</v>
      </c>
      <c r="D169" s="97">
        <f>(D166-(D168+D167))</f>
        <v>-0.36346574500564088</v>
      </c>
      <c r="E169" s="95">
        <f>(E166-(E168+E167))</f>
        <v>10.546565715631303</v>
      </c>
      <c r="F169" s="95">
        <f>(F166-(F168+F167))</f>
        <v>6.1523556856866506</v>
      </c>
      <c r="G169" s="95">
        <f>(G166-(G168+G167))</f>
        <v>-5.4648067300300625</v>
      </c>
      <c r="H169" s="95"/>
      <c r="I169" s="95">
        <f>(I166-(I168+I167))</f>
        <v>2.5317121607670074</v>
      </c>
      <c r="J169" s="95">
        <f>(J166-(J168+J167))</f>
        <v>13.62077245245996</v>
      </c>
      <c r="K169" s="95">
        <f>(K166-(K168+K167))</f>
        <v>10.858300723775258</v>
      </c>
      <c r="L169" s="95">
        <f>(L166-(L168+L167))</f>
        <v>-11.531006386989688</v>
      </c>
      <c r="M169" s="95"/>
      <c r="N169" s="24">
        <f>(N166-(N168+N167))</f>
        <v>-1.1155893601379887</v>
      </c>
      <c r="O169" s="95">
        <f>(O166-(O168+O167))</f>
        <v>0.17218234576390046</v>
      </c>
      <c r="P169" s="95">
        <f>(P166-(P168+P167))</f>
        <v>8.347088509126479</v>
      </c>
      <c r="Q169" s="95">
        <f>(Q166-(Q168+Q167))</f>
        <v>1.0290531317737077</v>
      </c>
      <c r="R169" s="95"/>
      <c r="S169" s="24">
        <f>(S166-(S168+S167))</f>
        <v>3.3444869830315334</v>
      </c>
      <c r="T169" s="24">
        <f>(T166-(T168+T167))</f>
        <v>2.2481592969004254</v>
      </c>
      <c r="U169" s="24">
        <f>(U166-(U168+U167))</f>
        <v>1.3814260127281557</v>
      </c>
      <c r="V169" s="24">
        <f>(V166-(V168+V167))</f>
        <v>-0.32095230065036162</v>
      </c>
      <c r="W169" s="24"/>
      <c r="X169" s="24">
        <f>(X166-(X168+X167))</f>
        <v>-2.0099613685424913</v>
      </c>
      <c r="Y169" s="24">
        <f>(Y166-(Y168+Y167))</f>
        <v>3.8745097564198119</v>
      </c>
      <c r="Z169" s="24">
        <f>(Z166-(Z168+Z167))</f>
        <v>2.9038549429840401</v>
      </c>
      <c r="AA169" s="24">
        <f>(AA166-(AA168+AA167))</f>
        <v>3.2572668797304516</v>
      </c>
      <c r="AB169" s="24"/>
      <c r="AC169" s="24">
        <f>(AC166-(AC168+AC167))</f>
        <v>1.5806487798411197</v>
      </c>
      <c r="AD169" s="24">
        <f>(AD166-(AD168+AD167))</f>
        <v>-1.5461578147494208</v>
      </c>
      <c r="AE169" s="24">
        <f>(AE166-(AE168+AE167))</f>
        <v>-2.5201597985758788</v>
      </c>
      <c r="AF169" s="24">
        <f>(AF166-(AF168+AF167))</f>
        <v>-6.0486113822377492</v>
      </c>
      <c r="AG169" s="24"/>
      <c r="AH169" s="24">
        <f>(AH166-(AH168+AH167))</f>
        <v>-4.447937159262521</v>
      </c>
      <c r="AI169" s="24">
        <f>(AI166-(AI168+AI167))</f>
        <v>-0.20215988624103431</v>
      </c>
      <c r="AJ169" s="24">
        <f>(AJ166-(AJ168+AJ167))</f>
        <v>6.8800671932024642</v>
      </c>
      <c r="AK169" s="24">
        <f>(AK166-(AK168+AK167))</f>
        <v>-2.6924325526947825</v>
      </c>
      <c r="AL169" s="24"/>
      <c r="AM169" s="24">
        <f>(AM166-(AM168+AM167))</f>
        <v>-2.4044605010653726</v>
      </c>
      <c r="AN169" s="24">
        <f>(AN166-(AN168+AN167))</f>
        <v>2.4656802432078138</v>
      </c>
      <c r="AO169" s="24">
        <f>(AO166-(AO168+AO167))</f>
        <v>2.3666024859529955</v>
      </c>
      <c r="AP169" s="257">
        <f>(AP166-(AP168+AP167))</f>
        <v>-11.325485201305128</v>
      </c>
      <c r="AQ169" s="24"/>
      <c r="AR169" s="24">
        <f>(AR166-(AR168+AR167))</f>
        <v>1.0243771636201586</v>
      </c>
      <c r="AS169" s="24">
        <f>(AS166-(AS168+AS167))</f>
        <v>0.64778167993785019</v>
      </c>
      <c r="AT169" s="24">
        <f>(AT166-(AT168+AT167))</f>
        <v>-1.403713087967958</v>
      </c>
      <c r="AU169" s="24">
        <f>(AU166-(AU168+AU167))</f>
        <v>1.089903378947497</v>
      </c>
      <c r="AV169" s="24"/>
      <c r="AW169" s="24">
        <f>(AW166-(AW168+AW167))</f>
        <v>-0.33628637609730205</v>
      </c>
      <c r="AX169" s="24">
        <f>(AX166-(AX168+AX167))</f>
        <v>-1.1984863227197096</v>
      </c>
      <c r="AY169" s="257">
        <f>(AY166-(AY168+AY167))</f>
        <v>-0.93795634277753237</v>
      </c>
      <c r="AZ169" s="327"/>
      <c r="BA169" s="24"/>
      <c r="BB169" s="24">
        <f>(BB166-(BB168+BB167))</f>
        <v>14.116531678542763</v>
      </c>
      <c r="BC169" s="24">
        <f>(BC166-(BC168+BC167))</f>
        <v>1.2181778466710398</v>
      </c>
      <c r="BD169" s="24">
        <f>(BD166-(BD168+BD167))</f>
        <v>-2.5326249379890555</v>
      </c>
      <c r="BE169" s="24">
        <f>(BE166-(BE168+BE167))</f>
        <v>8.2046638307044759</v>
      </c>
      <c r="BF169" s="24"/>
      <c r="BG169" s="24">
        <f>(BG166-(BG168+BG167))</f>
        <v>0.53590715339861283</v>
      </c>
      <c r="BH169" s="24">
        <f>(BH166-(BH168+BH167))</f>
        <v>-0.60092699745504774</v>
      </c>
      <c r="BI169" s="24">
        <f>(BI166-(BI168+BI167))</f>
        <v>5.5914584715647777</v>
      </c>
      <c r="BJ169" s="24">
        <f>(BJ166-(BJ168+BJ167))</f>
        <v>29.630388741559727</v>
      </c>
    </row>
    <row r="170" spans="2:62" x14ac:dyDescent="0.2">
      <c r="B170" s="53" t="s">
        <v>58</v>
      </c>
      <c r="C170" s="53" t="s">
        <v>6</v>
      </c>
      <c r="D170" s="91">
        <f>Cumulative!D175</f>
        <v>-15.629027035242961</v>
      </c>
      <c r="E170" s="92">
        <f>Cumulative!E175-Cumulative!D175</f>
        <v>-12.048116474662715</v>
      </c>
      <c r="F170" s="92">
        <f>Cumulative!F175-Cumulative!E175</f>
        <v>-9.367039395747419</v>
      </c>
      <c r="G170" s="92">
        <f>Cumulative!G175-Cumulative!F175</f>
        <v>-6.076156705191238E-3</v>
      </c>
      <c r="H170" s="92"/>
      <c r="I170" s="93">
        <f>Cumulative!I175</f>
        <v>-6.5429963635407145</v>
      </c>
      <c r="J170" s="92">
        <f>Cumulative!J175-Cumulative!I175</f>
        <v>-1.7750496049474318</v>
      </c>
      <c r="K170" s="92">
        <f>Cumulative!K175-Cumulative!J175</f>
        <v>-3.953833083920367</v>
      </c>
      <c r="L170" s="92">
        <f>Cumulative!L175-Cumulative!K175</f>
        <v>-16.175747172158182</v>
      </c>
      <c r="M170" s="92"/>
      <c r="N170" s="22">
        <f>Cumulative!N175</f>
        <v>-2.2883884310522871</v>
      </c>
      <c r="O170" s="92">
        <f>Cumulative!O175-Cumulative!N175</f>
        <v>-14.750114010370716</v>
      </c>
      <c r="P170" s="92">
        <f>Cumulative!P175-Cumulative!O175</f>
        <v>-3.5053007901991968</v>
      </c>
      <c r="Q170" s="92">
        <f>Cumulative!Q175-Cumulative!P175</f>
        <v>0.19072150957450162</v>
      </c>
      <c r="R170" s="92"/>
      <c r="S170" s="22">
        <f>Cumulative!S175</f>
        <v>-8.5220101009938602</v>
      </c>
      <c r="T170" s="22">
        <f>Cumulative!T175-Cumulative!S175</f>
        <v>-21.653888206925746</v>
      </c>
      <c r="U170" s="22">
        <f>U30/U$145</f>
        <v>-19.75280413602124</v>
      </c>
      <c r="V170" s="22">
        <f>Cumulative!V175-Cumulative!U175</f>
        <v>-19.04426315377043</v>
      </c>
      <c r="W170" s="22"/>
      <c r="X170" s="22">
        <f>Cumulative!X175</f>
        <v>-14.873714127214475</v>
      </c>
      <c r="Y170" s="22">
        <f>Cumulative!Y175-Cumulative!X175</f>
        <v>-15.556854218447173</v>
      </c>
      <c r="Z170" s="22">
        <f>Cumulative!Z175-Cumulative!Y175</f>
        <v>-13.699102970929623</v>
      </c>
      <c r="AA170" s="22">
        <f>Cumulative!AA175-Cumulative!Z175</f>
        <v>-24.088525473439006</v>
      </c>
      <c r="AB170" s="22"/>
      <c r="AC170" s="22">
        <f>Cumulative!AC175</f>
        <v>-20.752388819204374</v>
      </c>
      <c r="AD170" s="22">
        <f>Cumulative!AD175-Cumulative!AC175</f>
        <v>-17.894737566039016</v>
      </c>
      <c r="AE170" s="22">
        <f>Cumulative!AE175-Cumulative!AD175</f>
        <v>-16.02044540772954</v>
      </c>
      <c r="AF170" s="22">
        <f>Cumulative!AF175-Cumulative!AE175</f>
        <v>-15.765945650033338</v>
      </c>
      <c r="AG170" s="22"/>
      <c r="AH170" s="22">
        <f>Cumulative!AH175</f>
        <v>-17.070936686339561</v>
      </c>
      <c r="AI170" s="22">
        <f>Cumulative!AI175-Cumulative!AH175</f>
        <v>10.887655470035916</v>
      </c>
      <c r="AJ170" s="22">
        <f>Cumulative!AJ175-Cumulative!AI175</f>
        <v>-7.7011314551354833</v>
      </c>
      <c r="AK170" s="22">
        <f>Cumulative!AK175-Cumulative!AJ175</f>
        <v>-11.742383357125101</v>
      </c>
      <c r="AL170" s="22"/>
      <c r="AM170" s="22">
        <f>Cumulative!AM175</f>
        <v>-6.2153035593576611</v>
      </c>
      <c r="AN170" s="22">
        <f>Cumulative!AN175-Cumulative!AM175</f>
        <v>-14.400444607111066</v>
      </c>
      <c r="AO170" s="22">
        <f>Cumulative!AO175-Cumulative!AN175</f>
        <v>-9.6551998673794159</v>
      </c>
      <c r="AP170" s="136">
        <f>Cumulative!AP175-Cumulative!AO175</f>
        <v>13.047173354805071</v>
      </c>
      <c r="AQ170" s="22"/>
      <c r="AR170" s="22">
        <f>Cumulative!AR175</f>
        <v>-7.3212838458734169</v>
      </c>
      <c r="AS170" s="22">
        <f>Cumulative!AS175-Cumulative!AR175</f>
        <v>-18.92872696549842</v>
      </c>
      <c r="AT170" s="22">
        <f>Cumulative!AT175-Cumulative!AS175</f>
        <v>-10.21622577693693</v>
      </c>
      <c r="AU170" s="22">
        <f>Cumulative!AU175-Cumulative!AT175</f>
        <v>-10.66016195687159</v>
      </c>
      <c r="AV170" s="22"/>
      <c r="AW170" s="22">
        <f>Cumulative!AW175</f>
        <v>-7.7076837401501725</v>
      </c>
      <c r="AX170" s="22">
        <f>Cumulative!AX175-Cumulative!AW175</f>
        <v>-14.842704597731384</v>
      </c>
      <c r="AY170" s="136">
        <f>Cumulative!AY175-Cumulative!AX175</f>
        <v>-10.581478383374318</v>
      </c>
      <c r="AZ170" s="334"/>
      <c r="BA170" s="22"/>
      <c r="BB170" s="22">
        <f>Cumulative!BB175</f>
        <v>-6.8665598535133903</v>
      </c>
      <c r="BC170" s="22">
        <f>Cumulative!BC175-Cumulative!BB175</f>
        <v>-9.3725043360078928</v>
      </c>
      <c r="BD170" s="22">
        <f>Cumulative!BD175-Cumulative!BC175</f>
        <v>-10.42722483453219</v>
      </c>
      <c r="BE170" s="22">
        <f>Cumulative!BE175-Cumulative!BD175</f>
        <v>-16.703893647129643</v>
      </c>
      <c r="BF170" s="22"/>
      <c r="BG170" s="22">
        <f>Cumulative!BG175</f>
        <v>-16.049732183835392</v>
      </c>
      <c r="BH170" s="22">
        <f>Cumulative!BH175-Cumulative!BG175</f>
        <v>7.6231603941251738</v>
      </c>
      <c r="BI170" s="22">
        <f>Cumulative!BI175-Cumulative!BH175</f>
        <v>-4.3313992212773584</v>
      </c>
      <c r="BJ170" s="22">
        <f>Cumulative!BJ175-Cumulative!BI175</f>
        <v>-33.507803811703297</v>
      </c>
    </row>
    <row r="171" spans="2:62" ht="24" x14ac:dyDescent="0.2">
      <c r="B171" s="53" t="s">
        <v>59</v>
      </c>
      <c r="C171" s="53" t="s">
        <v>303</v>
      </c>
      <c r="D171" s="91">
        <f>Cumulative!D176</f>
        <v>4.6259276637082758</v>
      </c>
      <c r="E171" s="92">
        <f>Cumulative!E176-Cumulative!D176</f>
        <v>-22.576905176029175</v>
      </c>
      <c r="F171" s="92">
        <f>Cumulative!F176-Cumulative!E176</f>
        <v>6.7605472595715277</v>
      </c>
      <c r="G171" s="92">
        <f>Cumulative!G176-Cumulative!F176</f>
        <v>5.4656506406835952</v>
      </c>
      <c r="H171" s="92"/>
      <c r="I171" s="93">
        <f>Cumulative!I176</f>
        <v>-1.0521401187603159</v>
      </c>
      <c r="J171" s="92">
        <f>Cumulative!J176-Cumulative!I176</f>
        <v>1.1811020717601322</v>
      </c>
      <c r="K171" s="92">
        <f>Cumulative!K176-Cumulative!J176</f>
        <v>-2.754131956478957</v>
      </c>
      <c r="L171" s="92">
        <f>Cumulative!L176-Cumulative!K176</f>
        <v>-0.54614373678712402</v>
      </c>
      <c r="M171" s="92"/>
      <c r="N171" s="22">
        <f>Cumulative!N176</f>
        <v>-4.5481720067164204</v>
      </c>
      <c r="O171" s="92">
        <f>Cumulative!O176-Cumulative!N176</f>
        <v>-2.4559103727275993</v>
      </c>
      <c r="P171" s="92">
        <f>Cumulative!P176-Cumulative!O176</f>
        <v>-8.8488386837472497</v>
      </c>
      <c r="Q171" s="92">
        <f>Cumulative!Q176-Cumulative!P176</f>
        <v>69.23421340579975</v>
      </c>
      <c r="R171" s="92"/>
      <c r="S171" s="22">
        <f>Cumulative!S176</f>
        <v>-21.723086125363594</v>
      </c>
      <c r="T171" s="22">
        <f>Cumulative!T176-Cumulative!S176</f>
        <v>-17.773889315775982</v>
      </c>
      <c r="U171" s="22">
        <f>U31/U$145</f>
        <v>1.3337906329789262</v>
      </c>
      <c r="V171" s="22">
        <f>Cumulative!V176-Cumulative!U176</f>
        <v>-23.870964017187752</v>
      </c>
      <c r="W171" s="22"/>
      <c r="X171" s="22">
        <f>Cumulative!X176</f>
        <v>2.6263495215621959</v>
      </c>
      <c r="Y171" s="22">
        <f>Cumulative!Y176-Cumulative!X176</f>
        <v>-7.0101732121439486</v>
      </c>
      <c r="Z171" s="22">
        <f>Cumulative!Z176-Cumulative!Y176</f>
        <v>-18.15638960039178</v>
      </c>
      <c r="AA171" s="22">
        <f>Cumulative!AA176-Cumulative!Z176</f>
        <v>-4.3562242363443282</v>
      </c>
      <c r="AB171" s="22"/>
      <c r="AC171" s="22">
        <f>Cumulative!AC176</f>
        <v>-86.323818847452102</v>
      </c>
      <c r="AD171" s="22">
        <f>Cumulative!AD176-Cumulative!AC176</f>
        <v>-26.030499938741855</v>
      </c>
      <c r="AE171" s="22">
        <f>Cumulative!AE176-Cumulative!AD176</f>
        <v>115.73139989099661</v>
      </c>
      <c r="AF171" s="22">
        <f>Cumulative!AF176-Cumulative!AE176</f>
        <v>2.4838101276810773</v>
      </c>
      <c r="AG171" s="22"/>
      <c r="AH171" s="22">
        <f>Cumulative!AH176</f>
        <v>12.447191734220812</v>
      </c>
      <c r="AI171" s="22">
        <f>Cumulative!AI176-Cumulative!AH176</f>
        <v>-42.403251686776343</v>
      </c>
      <c r="AJ171" s="22">
        <f>Cumulative!AJ176-Cumulative!AI176</f>
        <v>-0.80776179307160945</v>
      </c>
      <c r="AK171" s="22">
        <f>Cumulative!AK176-Cumulative!AJ176</f>
        <v>45.052315362051253</v>
      </c>
      <c r="AL171" s="22"/>
      <c r="AM171" s="22">
        <f>Cumulative!AM176</f>
        <v>-1.2400362332538399</v>
      </c>
      <c r="AN171" s="22">
        <f>Cumulative!AN176-Cumulative!AM176</f>
        <v>15.641980572264284</v>
      </c>
      <c r="AO171" s="22">
        <f>Cumulative!AO176-Cumulative!AN176</f>
        <v>32.617903876002401</v>
      </c>
      <c r="AP171" s="136">
        <f>Cumulative!AP176-Cumulative!AO176</f>
        <v>-24.698454124235059</v>
      </c>
      <c r="AQ171" s="22"/>
      <c r="AR171" s="22">
        <f>Cumulative!AR176</f>
        <v>-14.732953912066259</v>
      </c>
      <c r="AS171" s="22">
        <f>Cumulative!AS176-Cumulative!AR176</f>
        <v>-20.468872777318708</v>
      </c>
      <c r="AT171" s="22">
        <f>Cumulative!AT176-Cumulative!AS176</f>
        <v>-0.84054817957112249</v>
      </c>
      <c r="AU171" s="22">
        <f>Cumulative!AU176-Cumulative!AT176</f>
        <v>-24.917007719780152</v>
      </c>
      <c r="AV171" s="22"/>
      <c r="AW171" s="22">
        <f>Cumulative!AW176</f>
        <v>19.423901083380191</v>
      </c>
      <c r="AX171" s="22">
        <f>Cumulative!AX176-Cumulative!AW176</f>
        <v>19.914746512613785</v>
      </c>
      <c r="AY171" s="136">
        <f>Cumulative!AY176-Cumulative!AX176</f>
        <v>27.127768554845204</v>
      </c>
      <c r="AZ171" s="334"/>
      <c r="BA171" s="22"/>
      <c r="BB171" s="22">
        <f>Cumulative!BB176</f>
        <v>-2.544461265515114</v>
      </c>
      <c r="BC171" s="22">
        <f>Cumulative!BC176-Cumulative!BB176</f>
        <v>8.1671880914268407</v>
      </c>
      <c r="BD171" s="22">
        <f>Cumulative!BD176-Cumulative!BC176</f>
        <v>31.140781568375481</v>
      </c>
      <c r="BE171" s="22">
        <f>Cumulative!BE176-Cumulative!BD176</f>
        <v>-176.16662497882331</v>
      </c>
      <c r="BF171" s="22"/>
      <c r="BG171" s="22">
        <f>Cumulative!BG176</f>
        <v>-33.459844064759572</v>
      </c>
      <c r="BH171" s="22">
        <f>Cumulative!BH176-Cumulative!BG176</f>
        <v>-27.983908568544109</v>
      </c>
      <c r="BI171" s="22">
        <f>Cumulative!BI176-Cumulative!BH176</f>
        <v>29.337199994278073</v>
      </c>
      <c r="BJ171" s="22">
        <f>Cumulative!BJ176-Cumulative!BI176</f>
        <v>-4.5752622368756022</v>
      </c>
    </row>
    <row r="172" spans="2:62" ht="24" x14ac:dyDescent="0.2">
      <c r="B172" s="53" t="s">
        <v>182</v>
      </c>
      <c r="C172" s="53" t="s">
        <v>181</v>
      </c>
      <c r="D172" s="91"/>
      <c r="E172" s="92"/>
      <c r="F172" s="92"/>
      <c r="G172" s="92"/>
      <c r="H172" s="92"/>
      <c r="I172" s="93"/>
      <c r="J172" s="92"/>
      <c r="K172" s="92"/>
      <c r="L172" s="92"/>
      <c r="M172" s="92"/>
      <c r="N172" s="92"/>
      <c r="O172" s="92"/>
      <c r="P172" s="92">
        <f>Cumulative!P177-Cumulative!O177</f>
        <v>0.56516652631697928</v>
      </c>
      <c r="Q172" s="92">
        <f>Cumulative!Q177-Cumulative!P177</f>
        <v>3.6251738282222523</v>
      </c>
      <c r="R172" s="92"/>
      <c r="S172" s="92">
        <f>Cumulative!S177-Cumulative!R177</f>
        <v>16.320453306620315</v>
      </c>
      <c r="T172" s="92">
        <f>Cumulative!T177-Cumulative!S177</f>
        <v>8.2802212954480936</v>
      </c>
      <c r="U172" s="92">
        <f>U32/U$145</f>
        <v>4.8905656542560623</v>
      </c>
      <c r="V172" s="92">
        <f>Cumulative!V177-Cumulative!U177</f>
        <v>7.7471068755686723</v>
      </c>
      <c r="W172" s="92"/>
      <c r="X172" s="92">
        <f>Cumulative!X177-Cumulative!W177</f>
        <v>15.677698674631474</v>
      </c>
      <c r="Y172" s="92">
        <f>Cumulative!Y177-Cumulative!X177</f>
        <v>6.298352553479651</v>
      </c>
      <c r="Z172" s="92">
        <f>Cumulative!Z177-Cumulative!Y177</f>
        <v>0.60804307510959887</v>
      </c>
      <c r="AA172" s="92">
        <f>Cumulative!AA177-Cumulative!Z177</f>
        <v>0.44868414502041887</v>
      </c>
      <c r="AB172" s="92"/>
      <c r="AC172" s="92"/>
      <c r="AD172" s="92"/>
      <c r="AE172" s="92"/>
      <c r="AF172" s="92"/>
      <c r="AG172" s="92"/>
      <c r="AH172" s="92"/>
      <c r="AI172" s="92"/>
      <c r="AJ172" s="92"/>
      <c r="AK172" s="92"/>
      <c r="AL172" s="92"/>
      <c r="AM172" s="92"/>
      <c r="AN172" s="92"/>
      <c r="AO172" s="92"/>
      <c r="AQ172" s="92"/>
      <c r="AR172" s="92"/>
      <c r="AS172" s="92"/>
      <c r="AT172" s="92"/>
      <c r="AU172" s="92"/>
      <c r="AV172" s="92"/>
      <c r="AW172" s="92"/>
      <c r="AX172" s="92"/>
      <c r="AY172" s="276"/>
      <c r="AZ172" s="357"/>
      <c r="BA172" s="92"/>
      <c r="BB172" s="92"/>
      <c r="BC172" s="92"/>
      <c r="BD172" s="92"/>
      <c r="BE172" s="92"/>
      <c r="BF172" s="92"/>
      <c r="BG172" s="92"/>
      <c r="BH172" s="92"/>
      <c r="BI172" s="92"/>
      <c r="BJ172" s="92"/>
    </row>
    <row r="173" spans="2:62" ht="24" x14ac:dyDescent="0.2">
      <c r="B173" s="53" t="s">
        <v>207</v>
      </c>
      <c r="C173" s="53" t="s">
        <v>206</v>
      </c>
      <c r="D173" s="91"/>
      <c r="E173" s="92"/>
      <c r="F173" s="92"/>
      <c r="G173" s="92"/>
      <c r="H173" s="92"/>
      <c r="I173" s="93"/>
      <c r="J173" s="92"/>
      <c r="K173" s="92"/>
      <c r="L173" s="92"/>
      <c r="M173" s="92"/>
      <c r="N173" s="92"/>
      <c r="O173" s="92"/>
      <c r="P173" s="92"/>
      <c r="Q173" s="92"/>
      <c r="R173" s="92"/>
      <c r="S173" s="92"/>
      <c r="T173" s="92"/>
      <c r="U173" s="92"/>
      <c r="V173" s="92"/>
      <c r="W173" s="92"/>
      <c r="X173" s="92"/>
      <c r="Y173" s="92">
        <f>Cumulative!Y178-Cumulative!X178</f>
        <v>46.51407734032847</v>
      </c>
      <c r="Z173" s="92">
        <f>Cumulative!Z178-Cumulative!Y178</f>
        <v>1.2869720009444023</v>
      </c>
      <c r="AA173" s="92">
        <f>Cumulative!AA178-Cumulative!Z178</f>
        <v>0.94967602715462363</v>
      </c>
      <c r="AB173" s="92"/>
      <c r="AC173" s="92"/>
      <c r="AD173" s="92"/>
      <c r="AE173" s="92"/>
      <c r="AF173" s="92"/>
      <c r="AG173" s="92"/>
      <c r="AH173" s="92"/>
      <c r="AI173" s="92"/>
      <c r="AJ173" s="92"/>
      <c r="AK173" s="92"/>
      <c r="AL173" s="92"/>
      <c r="AM173" s="92"/>
      <c r="AN173" s="92"/>
      <c r="AO173" s="92"/>
      <c r="AQ173" s="92"/>
      <c r="AR173" s="92"/>
      <c r="AS173" s="92"/>
      <c r="AT173" s="92"/>
      <c r="AU173" s="92"/>
      <c r="AV173" s="92"/>
      <c r="AW173" s="92"/>
      <c r="AX173" s="92"/>
      <c r="AY173" s="276"/>
      <c r="AZ173" s="357"/>
      <c r="BA173" s="92"/>
      <c r="BB173" s="92"/>
      <c r="BC173" s="92"/>
      <c r="BD173" s="92"/>
      <c r="BE173" s="92"/>
      <c r="BF173" s="92"/>
      <c r="BG173" s="92"/>
      <c r="BH173" s="92"/>
      <c r="BI173" s="92"/>
      <c r="BJ173" s="92"/>
    </row>
    <row r="174" spans="2:62" x14ac:dyDescent="0.2">
      <c r="B174" s="3" t="s">
        <v>60</v>
      </c>
      <c r="C174" s="3" t="s">
        <v>7</v>
      </c>
      <c r="D174" s="100">
        <f>D164+D165+D166+D170+D171</f>
        <v>201.92174252086627</v>
      </c>
      <c r="E174" s="101">
        <f t="shared" ref="E174:L174" si="14">E164+E165+E166+E170+E171</f>
        <v>56.637609938417668</v>
      </c>
      <c r="F174" s="101">
        <f t="shared" si="14"/>
        <v>211.66381301759569</v>
      </c>
      <c r="G174" s="101">
        <f t="shared" si="14"/>
        <v>139.53018657455331</v>
      </c>
      <c r="H174" s="101"/>
      <c r="I174" s="101">
        <f t="shared" si="14"/>
        <v>102.15622965588445</v>
      </c>
      <c r="J174" s="101">
        <f t="shared" si="14"/>
        <v>111.50148597656101</v>
      </c>
      <c r="K174" s="101">
        <f t="shared" si="14"/>
        <v>101.9952558702273</v>
      </c>
      <c r="L174" s="101">
        <f t="shared" si="14"/>
        <v>184.47262508110006</v>
      </c>
      <c r="M174" s="101"/>
      <c r="N174" s="2">
        <f>N164+N165+N166+N170+N171</f>
        <v>40.161216964967608</v>
      </c>
      <c r="O174" s="101">
        <f>O164+O165+O166+O170+O171</f>
        <v>180.73896485529323</v>
      </c>
      <c r="P174" s="101">
        <f>P164+P165+P166+P170+P171+P172</f>
        <v>95.677847896195104</v>
      </c>
      <c r="Q174" s="101">
        <f>Q164+Q165+Q166+Q170+Q171+Q172</f>
        <v>-100.05976009277991</v>
      </c>
      <c r="R174" s="101"/>
      <c r="S174" s="101">
        <f>S164+S165+S166+S170+S171+S172</f>
        <v>132.39666258789327</v>
      </c>
      <c r="T174" s="101">
        <f>T164+T165+T166+T170+T171+T172</f>
        <v>122.91373799192999</v>
      </c>
      <c r="U174" s="101">
        <f>U164+U165+U166+U170+U171+U172</f>
        <v>52.017834686178126</v>
      </c>
      <c r="V174" s="101">
        <f>V164+V165+V166+V170+V171+V172</f>
        <v>50.043271946041301</v>
      </c>
      <c r="W174" s="101"/>
      <c r="X174" s="101">
        <f>X164+X165+X166+X170+X171+X172+X173</f>
        <v>221.99353328429027</v>
      </c>
      <c r="Y174" s="101">
        <f>Y164+Y165+Y166+Y170+Y171+Y172+Y173</f>
        <v>142.26236246041174</v>
      </c>
      <c r="Z174" s="101">
        <f>Z164+Z165+Z166+Z170+Z171+Z172+Z173</f>
        <v>45.592758644057461</v>
      </c>
      <c r="AA174" s="101">
        <f>AA164+AA165+AA166+AA170+AA171+AA172+AA173</f>
        <v>84.073168422940086</v>
      </c>
      <c r="AB174" s="101"/>
      <c r="AC174" s="101">
        <f>AC164+AC165+AC166+AC170+AC171+AC172+AC173</f>
        <v>23.709731697616746</v>
      </c>
      <c r="AD174" s="101">
        <f>AD164+AD165+AD166+AD170+AD171+AD172+AD173</f>
        <v>8.1599200471087556</v>
      </c>
      <c r="AE174" s="101">
        <f>AE164+AE165+AE166+AE170+AE171+AE172+AE173</f>
        <v>177.95508288869846</v>
      </c>
      <c r="AF174" s="101">
        <f>AF164+AF165+AF166+AF170+AF171+AF172+AF173</f>
        <v>94.530318842924274</v>
      </c>
      <c r="AG174" s="101"/>
      <c r="AH174" s="101">
        <f>AH164+AH165+AH166+AH170+AH171+AH172+AH173</f>
        <v>96.114120354498823</v>
      </c>
      <c r="AI174" s="101">
        <f>AI164+AI165+AI166+AI170+AI171+AI172+AI173</f>
        <v>-16.051579918872321</v>
      </c>
      <c r="AJ174" s="101">
        <f>AJ164+AJ165+AJ166+AJ170+AJ171+AJ172+AJ173</f>
        <v>81.374276534283482</v>
      </c>
      <c r="AK174" s="101">
        <f>AK164+AK165+AK166+AK170+AK171+AK172+AK173</f>
        <v>130.48858943886211</v>
      </c>
      <c r="AL174" s="101"/>
      <c r="AM174" s="101">
        <f>AM164+AM165+AM166+AM170+AM171+AM172+AM173</f>
        <v>169.96057592121835</v>
      </c>
      <c r="AN174" s="101">
        <f>AN164+AN165+AN166+AN170+AN171+AN172+AN173</f>
        <v>156.8916273773014</v>
      </c>
      <c r="AO174" s="101">
        <f>AO164+AO165+AO166+AO170+AO171+AO172+AO173</f>
        <v>110.73970437047896</v>
      </c>
      <c r="AP174" s="261">
        <f>AP164+AP165+AP166+AP170+AP171+AP172+AP173</f>
        <v>40.765608461877321</v>
      </c>
      <c r="AQ174" s="101"/>
      <c r="AR174" s="101">
        <f>AR164+AR165+AR166+AR170+AR171+AR172+AR173</f>
        <v>-149.86035328960645</v>
      </c>
      <c r="AS174" s="101">
        <f>AS164+AS165+AS166+AS170+AS171+AS172+AS173</f>
        <v>132.35477552382019</v>
      </c>
      <c r="AT174" s="101">
        <f>AT164+AT165+AT166+AT170+AT171+AT172+AT173</f>
        <v>-54.135404770882928</v>
      </c>
      <c r="AU174" s="101">
        <f>AU164+AU165+AU166+AU170+AU171+AU172+AU173</f>
        <v>146.33830990929283</v>
      </c>
      <c r="AV174" s="101"/>
      <c r="AW174" s="101">
        <f>AW164+AW165+AW166+AW170+AW171+AW172+AW173</f>
        <v>176.34857562542544</v>
      </c>
      <c r="AX174" s="101">
        <f>AX164+AX165+AX166+AX170+AX171+AX172+AX173</f>
        <v>323.8796208416357</v>
      </c>
      <c r="AY174" s="261">
        <f>AY164+AY165+AY166+AY170+AY171+AY172+AY173</f>
        <v>369.0374030075854</v>
      </c>
      <c r="AZ174" s="358"/>
      <c r="BA174" s="101"/>
      <c r="BB174" s="101">
        <f>BB164+BB165+BB166+BB170+BB171+BB172+BB173</f>
        <v>514.23678361506347</v>
      </c>
      <c r="BC174" s="101">
        <f>BC164+BC165+BC166+BC170+BC171+BC172+BC173</f>
        <v>662.68251256108908</v>
      </c>
      <c r="BD174" s="101">
        <f>BD164+BD165+BD166+BD170+BD171+BD172+BD173</f>
        <v>327.09905725484839</v>
      </c>
      <c r="BE174" s="101">
        <f>BE164+BE165+BE166+BE170+BE171+BE172+BE173</f>
        <v>165.75556143915102</v>
      </c>
      <c r="BF174" s="101"/>
      <c r="BG174" s="101">
        <f>BG164+BG165+BG166+BG170+BG171+BG172+BG173</f>
        <v>287.42486993945624</v>
      </c>
      <c r="BH174" s="101">
        <f>BH164+BH165+BH166+BH170+BH171+BH172+BH173</f>
        <v>25.359591878290395</v>
      </c>
      <c r="BI174" s="101">
        <f>BI164+BI165+BI166+BI170+BI171+BI172+BI173</f>
        <v>153.63728405314518</v>
      </c>
      <c r="BJ174" s="101">
        <f>BJ164+BJ165+BJ166+BJ170+BJ171+BJ172+BJ173</f>
        <v>131.71354632844532</v>
      </c>
    </row>
    <row r="175" spans="2:62" x14ac:dyDescent="0.2">
      <c r="B175" s="53" t="s">
        <v>61</v>
      </c>
      <c r="C175" s="53" t="s">
        <v>8</v>
      </c>
      <c r="D175" s="91">
        <f>Cumulative!D180</f>
        <v>-32.645832369598402</v>
      </c>
      <c r="E175" s="92">
        <f>Cumulative!E180-Cumulative!D180</f>
        <v>-10.99136205580713</v>
      </c>
      <c r="F175" s="92">
        <f>Cumulative!F180-Cumulative!E180</f>
        <v>-49.809329466806183</v>
      </c>
      <c r="G175" s="92">
        <f>Cumulative!G180-Cumulative!F180</f>
        <v>-38.352053918156557</v>
      </c>
      <c r="H175" s="92"/>
      <c r="I175" s="93">
        <f>Cumulative!I180</f>
        <v>-24.626654654733642</v>
      </c>
      <c r="J175" s="92">
        <f>Cumulative!J180-Cumulative!I180</f>
        <v>-20.219864500952454</v>
      </c>
      <c r="K175" s="92">
        <f>Cumulative!K180-Cumulative!J180</f>
        <v>-23.913957802912122</v>
      </c>
      <c r="L175" s="92">
        <f>Cumulative!L180-Cumulative!K180</f>
        <v>-22.579638590258853</v>
      </c>
      <c r="M175" s="92"/>
      <c r="N175" s="22">
        <f>Cumulative!N180</f>
        <v>0.9439602278090683</v>
      </c>
      <c r="O175" s="92">
        <f>Cumulative!O180-Cumulative!N180</f>
        <v>-34.592143740485035</v>
      </c>
      <c r="P175" s="92">
        <f>Cumulative!P180-Cumulative!O180</f>
        <v>-14.136646287424639</v>
      </c>
      <c r="Q175" s="92">
        <f>Cumulative!Q180-Cumulative!P180</f>
        <v>6.9485315623859805</v>
      </c>
      <c r="R175" s="92"/>
      <c r="S175" s="22">
        <f>Cumulative!S180</f>
        <v>-18.76450148652799</v>
      </c>
      <c r="T175" s="22">
        <f>Cumulative!T180-Cumulative!S180</f>
        <v>-26.377387956785924</v>
      </c>
      <c r="U175" s="22">
        <f>U35/U$145</f>
        <v>-12.893309452129619</v>
      </c>
      <c r="V175" s="22">
        <f>Cumulative!V180-Cumulative!U180</f>
        <v>-10.680977659426624</v>
      </c>
      <c r="W175" s="22"/>
      <c r="X175" s="22">
        <f>Cumulative!X180</f>
        <v>-37.733674758771137</v>
      </c>
      <c r="Y175" s="22">
        <f>Cumulative!Y180-Cumulative!X180</f>
        <v>-23.454825389965734</v>
      </c>
      <c r="Z175" s="22">
        <f>Cumulative!Z180-Cumulative!Y180</f>
        <v>-11.56621815710502</v>
      </c>
      <c r="AA175" s="22">
        <f>Cumulative!AA180-Cumulative!Z180</f>
        <v>-16.184028526032264</v>
      </c>
      <c r="AB175" s="22"/>
      <c r="AC175" s="22">
        <f>Cumulative!AC180</f>
        <v>2.9913353252907204</v>
      </c>
      <c r="AD175" s="22">
        <f>Cumulative!AD180-Cumulative!AC180</f>
        <v>-1.301278035797703</v>
      </c>
      <c r="AE175" s="22">
        <f>Cumulative!AE180-Cumulative!AD180</f>
        <v>-37.775111734211741</v>
      </c>
      <c r="AF175" s="22">
        <f>Cumulative!AF180-Cumulative!AE180</f>
        <v>-23.894826589471528</v>
      </c>
      <c r="AG175" s="22"/>
      <c r="AH175" s="22">
        <f>Cumulative!AH180</f>
        <v>-23.224209436307476</v>
      </c>
      <c r="AI175" s="22">
        <f>Cumulative!AI180-Cumulative!AH180</f>
        <v>0.86667762694797545</v>
      </c>
      <c r="AJ175" s="22">
        <f>Cumulative!AJ180-Cumulative!AI180</f>
        <v>-19.181766124418523</v>
      </c>
      <c r="AK175" s="22">
        <f>Cumulative!AK180-Cumulative!AJ180</f>
        <v>-38.00423572551157</v>
      </c>
      <c r="AL175" s="22"/>
      <c r="AM175" s="22">
        <f>Cumulative!AM180</f>
        <v>-37.276698963057505</v>
      </c>
      <c r="AN175" s="22">
        <f>Cumulative!AN180-Cumulative!AM180</f>
        <v>-26.391832865086442</v>
      </c>
      <c r="AO175" s="22">
        <f>Cumulative!AO180-Cumulative!AN180</f>
        <v>-20.690607616437937</v>
      </c>
      <c r="AP175" s="136">
        <f>Cumulative!AP180-Cumulative!AO180</f>
        <v>-11.120816870364493</v>
      </c>
      <c r="AQ175" s="22"/>
      <c r="AR175" s="22">
        <f>Cumulative!AR180</f>
        <v>-2.6814578694762723</v>
      </c>
      <c r="AS175" s="22">
        <f>Cumulative!AS180-Cumulative!AR180</f>
        <v>5.8672087697031667</v>
      </c>
      <c r="AT175" s="22">
        <f>Cumulative!AT180-Cumulative!AS180</f>
        <v>8.2585155222954221</v>
      </c>
      <c r="AU175" s="22">
        <f>Cumulative!AU180-Cumulative!AT180</f>
        <v>-33.261016807849927</v>
      </c>
      <c r="AV175" s="22"/>
      <c r="AW175" s="22">
        <f>Cumulative!AW180</f>
        <v>-33.561380334510787</v>
      </c>
      <c r="AX175" s="22">
        <f>Cumulative!AX180-Cumulative!AW180</f>
        <v>-67.114323540521028</v>
      </c>
      <c r="AY175" s="136">
        <f>Cumulative!AY180-Cumulative!AX180</f>
        <v>-80.360491203021297</v>
      </c>
      <c r="AZ175" s="334"/>
      <c r="BA175" s="22"/>
      <c r="BB175" s="22">
        <f>Cumulative!BB180</f>
        <v>-97.22398114077842</v>
      </c>
      <c r="BC175" s="22">
        <f>Cumulative!BC180-Cumulative!BB180</f>
        <v>-105.48252955747512</v>
      </c>
      <c r="BD175" s="22">
        <f>Cumulative!BD180-Cumulative!BC180</f>
        <v>-78.911027024703088</v>
      </c>
      <c r="BE175" s="22">
        <f>Cumulative!BE180-Cumulative!BD180</f>
        <v>-60.150588620964641</v>
      </c>
      <c r="BF175" s="22"/>
      <c r="BG175" s="22">
        <f>Cumulative!BG180</f>
        <v>-69.035834324990589</v>
      </c>
      <c r="BH175" s="22">
        <f>Cumulative!BH180-Cumulative!BG180</f>
        <v>3.8859505804717713</v>
      </c>
      <c r="BI175" s="22">
        <f>Cumulative!BI180-Cumulative!BH180</f>
        <v>-91.2471201276161</v>
      </c>
      <c r="BJ175" s="22">
        <f>Cumulative!BJ180-Cumulative!BI180</f>
        <v>-21.005965865074529</v>
      </c>
    </row>
    <row r="176" spans="2:62" s="5" customFormat="1" ht="15" x14ac:dyDescent="0.25">
      <c r="B176" s="3" t="s">
        <v>210</v>
      </c>
      <c r="C176" s="3" t="s">
        <v>208</v>
      </c>
      <c r="D176" s="139"/>
      <c r="E176" s="101"/>
      <c r="F176" s="101"/>
      <c r="G176" s="101"/>
      <c r="H176" s="101"/>
      <c r="I176" s="140"/>
      <c r="J176" s="101"/>
      <c r="K176" s="101"/>
      <c r="L176" s="101"/>
      <c r="M176" s="101"/>
      <c r="N176" s="138"/>
      <c r="O176" s="101"/>
      <c r="P176" s="101"/>
      <c r="Q176" s="101"/>
      <c r="R176" s="101"/>
      <c r="S176" s="138"/>
      <c r="T176" s="138"/>
      <c r="U176" s="138">
        <f>SUM(U174:U175)</f>
        <v>39.124525234048505</v>
      </c>
      <c r="V176" s="138">
        <f>SUM(V174:V175)</f>
        <v>39.362294286614677</v>
      </c>
      <c r="W176" s="138"/>
      <c r="X176" s="138">
        <f>SUM(X174:X175)</f>
        <v>184.25985852551912</v>
      </c>
      <c r="Y176" s="138">
        <f>SUM(Y174:Y175)</f>
        <v>118.807537070446</v>
      </c>
      <c r="Z176" s="138">
        <f>SUM(Z174:Z175)</f>
        <v>34.026540486952442</v>
      </c>
      <c r="AA176" s="138">
        <f>SUM(AA174:AA175)</f>
        <v>67.889139896907821</v>
      </c>
      <c r="AB176" s="138"/>
      <c r="AC176" s="138">
        <f>SUM(AC174:AC175)</f>
        <v>26.701067022907466</v>
      </c>
      <c r="AD176" s="138">
        <f>SUM(AD174:AD175)</f>
        <v>6.8586420113110531</v>
      </c>
      <c r="AE176" s="138">
        <f>SUM(AE174:AE175)</f>
        <v>140.17997115448671</v>
      </c>
      <c r="AF176" s="138">
        <f>SUM(AF174:AF175)</f>
        <v>70.635492253452753</v>
      </c>
      <c r="AG176" s="138"/>
      <c r="AH176" s="138">
        <f>SUM(AH174:AH175)</f>
        <v>72.889910918191347</v>
      </c>
      <c r="AI176" s="138">
        <f>SUM(AI174:AI175)</f>
        <v>-15.184902291924345</v>
      </c>
      <c r="AJ176" s="138">
        <f>SUM(AJ174:AJ175)</f>
        <v>62.192510409864958</v>
      </c>
      <c r="AK176" s="138">
        <f>SUM(AK174:AK175)</f>
        <v>92.484353713350544</v>
      </c>
      <c r="AL176" s="138"/>
      <c r="AM176" s="138">
        <f>SUM(AM174:AM175)</f>
        <v>132.68387695816085</v>
      </c>
      <c r="AN176" s="138">
        <f>SUM(AN174:AN175)</f>
        <v>130.49979451221498</v>
      </c>
      <c r="AO176" s="138">
        <f>SUM(AO174:AO175)</f>
        <v>90.049096754041017</v>
      </c>
      <c r="AP176" s="194">
        <f>SUM(AP174:AP175)</f>
        <v>29.644791591512828</v>
      </c>
      <c r="AQ176" s="138"/>
      <c r="AR176" s="138">
        <f>SUM(AR174:AR175)</f>
        <v>-152.54181115908273</v>
      </c>
      <c r="AS176" s="138">
        <f>SUM(AS174:AS175)</f>
        <v>138.22198429352335</v>
      </c>
      <c r="AT176" s="138">
        <f>SUM(AT174:AT175)</f>
        <v>-45.876889248587503</v>
      </c>
      <c r="AU176" s="138">
        <f>SUM(AU174:AU175)</f>
        <v>113.0772931014429</v>
      </c>
      <c r="AV176" s="138"/>
      <c r="AW176" s="138">
        <f>SUM(AW174:AW175)</f>
        <v>142.78719529091467</v>
      </c>
      <c r="AX176" s="138">
        <f>SUM(AX174:AX175)</f>
        <v>256.76529730111469</v>
      </c>
      <c r="AY176" s="194">
        <f>SUM(AY174:AY175)</f>
        <v>288.6769118045641</v>
      </c>
      <c r="AZ176" s="125"/>
      <c r="BA176" s="138"/>
      <c r="BB176" s="138">
        <f>SUM(BB174:BB175)</f>
        <v>417.01280247428508</v>
      </c>
      <c r="BC176" s="138">
        <f>SUM(BC174:BC175)</f>
        <v>557.19998300361397</v>
      </c>
      <c r="BD176" s="138">
        <f>SUM(BD174:BD175)</f>
        <v>248.1880302301453</v>
      </c>
      <c r="BE176" s="138">
        <f>SUM(BE174:BE175)</f>
        <v>105.60497281818638</v>
      </c>
      <c r="BF176" s="138"/>
      <c r="BG176" s="138">
        <f>SUM(BG174:BG175)</f>
        <v>218.38903561446566</v>
      </c>
      <c r="BH176" s="138">
        <f>SUM(BH174:BH175)</f>
        <v>29.245542458762166</v>
      </c>
      <c r="BI176" s="138">
        <f>SUM(BI174:BI175)</f>
        <v>62.39016392552908</v>
      </c>
      <c r="BJ176" s="138">
        <f>SUM(BJ174:BJ175)</f>
        <v>110.70758046337079</v>
      </c>
    </row>
    <row r="177" spans="2:62" s="5" customFormat="1" ht="15" x14ac:dyDescent="0.25">
      <c r="B177" s="3" t="s">
        <v>211</v>
      </c>
      <c r="C177" s="3" t="s">
        <v>209</v>
      </c>
      <c r="D177" s="139"/>
      <c r="E177" s="101"/>
      <c r="F177" s="101"/>
      <c r="G177" s="101"/>
      <c r="H177" s="101"/>
      <c r="I177" s="140"/>
      <c r="J177" s="101"/>
      <c r="K177" s="101"/>
      <c r="L177" s="101"/>
      <c r="M177" s="101"/>
      <c r="N177" s="138"/>
      <c r="O177" s="101"/>
      <c r="P177" s="101"/>
      <c r="Q177" s="101"/>
      <c r="R177" s="101"/>
      <c r="S177" s="138"/>
      <c r="T177" s="138"/>
      <c r="U177" s="22">
        <f>U37/U$145</f>
        <v>-3.2550842828652362</v>
      </c>
      <c r="V177" s="22">
        <f>Cumulative!V182-Cumulative!U182</f>
        <v>-6.9128613167032071</v>
      </c>
      <c r="W177" s="138"/>
      <c r="X177" s="22">
        <f>Cumulative!X182-Cumulative!W182</f>
        <v>-14.659318247903276</v>
      </c>
      <c r="Y177" s="22">
        <f>Cumulative!Y182-Cumulative!X182</f>
        <v>-7.7152624066243725</v>
      </c>
      <c r="Z177" s="22">
        <f>Cumulative!Z182-Cumulative!Y182</f>
        <v>-1.3650469712024247</v>
      </c>
      <c r="AA177" s="22">
        <f>Cumulative!AA182-Cumulative!Z182</f>
        <v>-0.47164142964257749</v>
      </c>
      <c r="AB177" s="138"/>
      <c r="AC177" s="138"/>
      <c r="AD177" s="22"/>
      <c r="AE177" s="22"/>
      <c r="AF177" s="22"/>
      <c r="AG177" s="22"/>
      <c r="AH177" s="138"/>
      <c r="AI177" s="22"/>
      <c r="AJ177" s="22"/>
      <c r="AK177" s="22"/>
      <c r="AL177" s="138"/>
      <c r="AM177" s="138"/>
      <c r="AN177" s="22"/>
      <c r="AO177" s="22"/>
      <c r="AP177" s="136"/>
      <c r="AQ177" s="138"/>
      <c r="AR177" s="138"/>
      <c r="AS177" s="22"/>
      <c r="AT177" s="22"/>
      <c r="AU177" s="22"/>
      <c r="AV177" s="22"/>
      <c r="AW177" s="138"/>
      <c r="AX177" s="22"/>
      <c r="AY177" s="136"/>
      <c r="AZ177" s="334"/>
      <c r="BA177" s="22"/>
      <c r="BB177" s="138"/>
      <c r="BC177" s="22"/>
      <c r="BD177" s="22"/>
      <c r="BE177" s="138"/>
      <c r="BF177" s="22"/>
      <c r="BG177" s="138"/>
      <c r="BH177" s="22"/>
      <c r="BI177" s="22"/>
      <c r="BJ177" s="22"/>
    </row>
    <row r="178" spans="2:62" x14ac:dyDescent="0.2">
      <c r="B178" s="117" t="s">
        <v>62</v>
      </c>
      <c r="C178" s="117" t="s">
        <v>9</v>
      </c>
      <c r="D178" s="73">
        <f>SUM(D174:D175)</f>
        <v>169.27591015126788</v>
      </c>
      <c r="E178" s="74">
        <f>SUM(E174:E175)</f>
        <v>45.646247882610538</v>
      </c>
      <c r="F178" s="74">
        <f>SUM(F174:F175)</f>
        <v>161.8544835507895</v>
      </c>
      <c r="G178" s="74">
        <f>SUM(G174:G175)</f>
        <v>101.17813265639676</v>
      </c>
      <c r="H178" s="74"/>
      <c r="I178" s="74">
        <f>SUM(I174:I175)</f>
        <v>77.529575001150803</v>
      </c>
      <c r="J178" s="74">
        <f>SUM(J174:J175)</f>
        <v>91.28162147560856</v>
      </c>
      <c r="K178" s="74">
        <f>SUM(K174:K175)</f>
        <v>78.081298067315174</v>
      </c>
      <c r="L178" s="74">
        <f>SUM(L174:L175)</f>
        <v>161.89298649084122</v>
      </c>
      <c r="M178" s="74"/>
      <c r="N178" s="74">
        <f>SUM(N174:N175)</f>
        <v>41.105177192776679</v>
      </c>
      <c r="O178" s="74">
        <f>SUM(O174:O175)</f>
        <v>146.1468211148082</v>
      </c>
      <c r="P178" s="74">
        <f>SUM(P174:P175)</f>
        <v>81.541201608770464</v>
      </c>
      <c r="Q178" s="74">
        <f>SUM(Q174:Q175)</f>
        <v>-93.11122853039393</v>
      </c>
      <c r="R178" s="74"/>
      <c r="S178" s="74">
        <f>SUM(S174:S175)</f>
        <v>113.63216110136528</v>
      </c>
      <c r="T178" s="74">
        <f>SUM(T174:T175)</f>
        <v>96.536350035144068</v>
      </c>
      <c r="U178" s="74">
        <f>U176+U177</f>
        <v>35.869440951183272</v>
      </c>
      <c r="V178" s="74">
        <f>V176+V177</f>
        <v>32.44943296991147</v>
      </c>
      <c r="W178" s="74"/>
      <c r="X178" s="74">
        <f>X176+X177</f>
        <v>169.60054027761583</v>
      </c>
      <c r="Y178" s="74">
        <f>Y176+Y177</f>
        <v>111.09227466382163</v>
      </c>
      <c r="Z178" s="74">
        <f>Z176+Z177</f>
        <v>32.661493515750017</v>
      </c>
      <c r="AA178" s="74">
        <f>AA176+AA177</f>
        <v>67.417498467265247</v>
      </c>
      <c r="AB178" s="74"/>
      <c r="AC178" s="74">
        <f>AC176+AC177</f>
        <v>26.701067022907466</v>
      </c>
      <c r="AD178" s="74">
        <f>AD176+AD177</f>
        <v>6.8586420113110531</v>
      </c>
      <c r="AE178" s="74">
        <f>AE176+AE177</f>
        <v>140.17997115448671</v>
      </c>
      <c r="AF178" s="74">
        <f>AF176+AF177</f>
        <v>70.635492253452753</v>
      </c>
      <c r="AG178" s="74"/>
      <c r="AH178" s="74">
        <f>AH176+AH177</f>
        <v>72.889910918191347</v>
      </c>
      <c r="AI178" s="74">
        <f>AI176+AI177</f>
        <v>-15.184902291924345</v>
      </c>
      <c r="AJ178" s="74">
        <f>AJ176+AJ177</f>
        <v>62.192510409864958</v>
      </c>
      <c r="AK178" s="74">
        <f>AK176+AK177</f>
        <v>92.484353713350544</v>
      </c>
      <c r="AL178" s="74"/>
      <c r="AM178" s="74">
        <f>AM176+AM177</f>
        <v>132.68387695816085</v>
      </c>
      <c r="AN178" s="74">
        <f>AN176+AN177</f>
        <v>130.49979451221498</v>
      </c>
      <c r="AO178" s="74">
        <f>AO176+AO177</f>
        <v>90.049096754041017</v>
      </c>
      <c r="AP178" s="193">
        <f>AP176+AP177</f>
        <v>29.644791591512828</v>
      </c>
      <c r="AQ178" s="74"/>
      <c r="AR178" s="74">
        <f>AR176+AR177</f>
        <v>-152.54181115908273</v>
      </c>
      <c r="AS178" s="74">
        <f>AS176+AS177</f>
        <v>138.22198429352335</v>
      </c>
      <c r="AT178" s="74">
        <f>AT176+AT177</f>
        <v>-45.876889248587503</v>
      </c>
      <c r="AU178" s="74">
        <f>AU176+AU177</f>
        <v>113.0772931014429</v>
      </c>
      <c r="AV178" s="74"/>
      <c r="AW178" s="74">
        <f>AW176+AW177</f>
        <v>142.78719529091467</v>
      </c>
      <c r="AX178" s="74">
        <f>AX176+AX177</f>
        <v>256.76529730111469</v>
      </c>
      <c r="AY178" s="193">
        <f>AY176+AY177</f>
        <v>288.6769118045641</v>
      </c>
      <c r="AZ178" s="331"/>
      <c r="BA178" s="74"/>
      <c r="BB178" s="74">
        <f>BB176+BB177</f>
        <v>417.01280247428508</v>
      </c>
      <c r="BC178" s="74">
        <f>BC176+BC177</f>
        <v>557.19998300361397</v>
      </c>
      <c r="BD178" s="74">
        <f>BD176+BD177</f>
        <v>248.1880302301453</v>
      </c>
      <c r="BE178" s="74">
        <f>BE176+BE177</f>
        <v>105.60497281818638</v>
      </c>
      <c r="BF178" s="74"/>
      <c r="BG178" s="74">
        <f>BG176+BG177</f>
        <v>218.38903561446566</v>
      </c>
      <c r="BH178" s="74">
        <f>BH176+BH177</f>
        <v>29.245542458762166</v>
      </c>
      <c r="BI178" s="74">
        <f>BI176+BI177</f>
        <v>62.39016392552908</v>
      </c>
      <c r="BJ178" s="74">
        <f>BJ176+BJ177</f>
        <v>110.70758046337079</v>
      </c>
    </row>
    <row r="179" spans="2:62" x14ac:dyDescent="0.2">
      <c r="B179" s="3" t="s">
        <v>64</v>
      </c>
      <c r="C179" s="3" t="s">
        <v>21</v>
      </c>
      <c r="D179" s="89"/>
      <c r="E179" s="2"/>
      <c r="F179" s="1"/>
      <c r="G179" s="1"/>
      <c r="H179" s="1"/>
      <c r="I179" s="90"/>
      <c r="J179" s="2"/>
      <c r="K179" s="2"/>
      <c r="L179" s="2"/>
      <c r="M179" s="2"/>
      <c r="N179" s="22"/>
      <c r="O179" s="2"/>
      <c r="P179" s="2"/>
      <c r="Q179" s="2"/>
      <c r="R179" s="2"/>
      <c r="S179" s="22"/>
      <c r="T179" s="22"/>
      <c r="U179" s="22"/>
      <c r="V179" s="22"/>
      <c r="W179" s="22"/>
      <c r="X179" s="22"/>
      <c r="Y179" s="22"/>
      <c r="Z179" s="22"/>
      <c r="AA179" s="22"/>
      <c r="AB179" s="22"/>
      <c r="AC179" s="175"/>
      <c r="AD179" s="175"/>
      <c r="AE179" s="175"/>
      <c r="AF179" s="175"/>
      <c r="AG179" s="175"/>
      <c r="AH179" s="175"/>
      <c r="AI179" s="175"/>
      <c r="AJ179" s="175"/>
      <c r="AK179" s="175"/>
      <c r="AL179" s="22"/>
      <c r="AM179" s="175"/>
      <c r="AN179" s="175"/>
      <c r="AO179" s="175"/>
      <c r="AP179" s="262"/>
      <c r="AQ179" s="22"/>
      <c r="AR179" s="175"/>
      <c r="AS179" s="175"/>
      <c r="AT179" s="175"/>
      <c r="AU179" s="175"/>
      <c r="AV179" s="175"/>
      <c r="AW179" s="175"/>
      <c r="AX179" s="175"/>
      <c r="AY179" s="262"/>
      <c r="AZ179" s="359"/>
      <c r="BA179" s="175"/>
      <c r="BB179" s="175"/>
      <c r="BC179" s="175"/>
      <c r="BD179" s="175"/>
      <c r="BE179" s="175"/>
      <c r="BF179" s="175"/>
      <c r="BG179" s="175"/>
      <c r="BH179" s="175"/>
      <c r="BI179" s="175"/>
      <c r="BJ179" s="175"/>
    </row>
    <row r="180" spans="2:62" x14ac:dyDescent="0.2">
      <c r="B180" s="53" t="s">
        <v>65</v>
      </c>
      <c r="C180" s="53" t="s">
        <v>22</v>
      </c>
      <c r="D180" s="19">
        <f>Cumulative!D185</f>
        <v>159.92492780248611</v>
      </c>
      <c r="E180" s="20">
        <f>Cumulative!E185-Cumulative!D185</f>
        <v>41.941973858795279</v>
      </c>
      <c r="F180" s="20">
        <f>Cumulative!F185-Cumulative!E185</f>
        <v>158.41350222321282</v>
      </c>
      <c r="G180" s="20">
        <f>Cumulative!G185-Cumulative!F185</f>
        <v>96.254689336144565</v>
      </c>
      <c r="H180" s="1"/>
      <c r="I180" s="22">
        <f>Cumulative!I185</f>
        <v>68.685022127821867</v>
      </c>
      <c r="J180" s="20">
        <f>Cumulative!J185-Cumulative!I185</f>
        <v>80.78188139896514</v>
      </c>
      <c r="K180" s="20">
        <f>Cumulative!K185-Cumulative!J185</f>
        <v>81.10525701975439</v>
      </c>
      <c r="L180" s="20">
        <f>Cumulative!L185-Cumulative!K185</f>
        <v>153.28239860944956</v>
      </c>
      <c r="M180" s="20"/>
      <c r="N180" s="22">
        <f>Cumulative!N185</f>
        <v>23.770634827555629</v>
      </c>
      <c r="O180" s="20">
        <f>Cumulative!O185-Cumulative!N185</f>
        <v>151.7602460287149</v>
      </c>
      <c r="P180" s="20">
        <f>Cumulative!P185-Cumulative!O185</f>
        <v>68.055891986347547</v>
      </c>
      <c r="Q180" s="20">
        <f>Cumulative!Q185-Cumulative!P185</f>
        <v>-129.56266667344806</v>
      </c>
      <c r="R180" s="20"/>
      <c r="S180" s="22">
        <f>Cumulative!S185</f>
        <v>108.95309517798943</v>
      </c>
      <c r="T180" s="22">
        <f>Cumulative!T185-Cumulative!S185</f>
        <v>97.347604512585676</v>
      </c>
      <c r="U180" s="22">
        <f>U40/U$145</f>
        <v>18.149079684463246</v>
      </c>
      <c r="V180" s="22">
        <f>Cumulative!V185-Cumulative!U185</f>
        <v>22.752986963072487</v>
      </c>
      <c r="W180" s="22"/>
      <c r="X180" s="22">
        <f>Cumulative!X185</f>
        <v>176.68900403734241</v>
      </c>
      <c r="Y180" s="22">
        <f>Cumulative!Y185-Cumulative!X185</f>
        <v>16.241937929656501</v>
      </c>
      <c r="Z180" s="22">
        <f>Cumulative!Z185-Cumulative!Y185</f>
        <v>130.63301533970159</v>
      </c>
      <c r="AA180" s="22">
        <f>Cumulative!AA185-Cumulative!Z185</f>
        <v>66.605939269560565</v>
      </c>
      <c r="AB180" s="22"/>
      <c r="AC180" s="22">
        <f>Cumulative!AC185</f>
        <v>25.188403136822998</v>
      </c>
      <c r="AD180" s="22">
        <f>Cumulative!AD185-Cumulative!AC185</f>
        <v>3.5598162671041429</v>
      </c>
      <c r="AE180" s="22">
        <f>Cumulative!AE185-Cumulative!AD185</f>
        <v>135.99162535319729</v>
      </c>
      <c r="AF180" s="22">
        <f>Cumulative!AF185-Cumulative!AE185</f>
        <v>65.445801543230829</v>
      </c>
      <c r="AG180" s="22"/>
      <c r="AH180" s="22">
        <f>Cumulative!AH185</f>
        <v>69.145204930353742</v>
      </c>
      <c r="AI180" s="22">
        <f>Cumulative!AI185-Cumulative!AH185</f>
        <v>-15.466910774649627</v>
      </c>
      <c r="AJ180" s="22">
        <f>Cumulative!AJ185-Cumulative!AI185</f>
        <v>60.310617846743973</v>
      </c>
      <c r="AK180" s="22">
        <f>Cumulative!AK185-Cumulative!AJ185</f>
        <v>89.622122031595538</v>
      </c>
      <c r="AL180" s="22"/>
      <c r="AM180" s="22">
        <f>Cumulative!AM185</f>
        <v>130.18868209856473</v>
      </c>
      <c r="AN180" s="22">
        <f>Cumulative!AN185-Cumulative!AM185</f>
        <v>127.3474681591704</v>
      </c>
      <c r="AO180" s="22">
        <f>Cumulative!AO185-Cumulative!AN185</f>
        <v>87.614121182009512</v>
      </c>
      <c r="AP180" s="136">
        <f>Cumulative!AP185-Cumulative!AO185</f>
        <v>28.968651386931697</v>
      </c>
      <c r="AQ180" s="22"/>
      <c r="AR180" s="22">
        <f>Cumulative!AR185</f>
        <v>-154.40979304568421</v>
      </c>
      <c r="AS180" s="22">
        <f>Cumulative!AS185-Cumulative!AR185</f>
        <v>135.74215768010129</v>
      </c>
      <c r="AT180" s="22">
        <f>Cumulative!AT185-Cumulative!AS185</f>
        <v>-45.787603423981025</v>
      </c>
      <c r="AU180" s="22">
        <f>Cumulative!AU185-Cumulative!AT185</f>
        <v>110.33417384384248</v>
      </c>
      <c r="AV180" s="22"/>
      <c r="AW180" s="22">
        <f>Cumulative!AW185</f>
        <v>140.94434594990142</v>
      </c>
      <c r="AX180" s="22">
        <f>Cumulative!AX185-Cumulative!AW185</f>
        <v>253.80188476951659</v>
      </c>
      <c r="AY180" s="136">
        <f>Cumulative!AY185-Cumulative!AX185</f>
        <v>285.72718203851264</v>
      </c>
      <c r="AZ180" s="334"/>
      <c r="BA180" s="22"/>
      <c r="BB180" s="22">
        <f>Cumulative!BB185</f>
        <v>414.60776374386688</v>
      </c>
      <c r="BC180" s="22">
        <f>Cumulative!BC185-Cumulative!BB185</f>
        <v>555.31916702057492</v>
      </c>
      <c r="BD180" s="22">
        <f>Cumulative!BD185-Cumulative!BC185</f>
        <v>245.52054032819626</v>
      </c>
      <c r="BE180" s="22">
        <f>Cumulative!BE185-Cumulative!BD185</f>
        <v>103.80550559278868</v>
      </c>
      <c r="BF180" s="22"/>
      <c r="BG180" s="22">
        <f>Cumulative!BG185</f>
        <v>216.80879657239282</v>
      </c>
      <c r="BH180" s="22">
        <f>Cumulative!BH185-Cumulative!BG185</f>
        <v>29.473368744461851</v>
      </c>
      <c r="BI180" s="22">
        <f>Cumulative!BI185-Cumulative!BH185</f>
        <v>62.037482925931329</v>
      </c>
      <c r="BJ180" s="22">
        <f>Cumulative!BJ185-Cumulative!BI185</f>
        <v>110.71172661556614</v>
      </c>
    </row>
    <row r="181" spans="2:62" ht="15" thickBot="1" x14ac:dyDescent="0.25">
      <c r="B181" s="119" t="s">
        <v>66</v>
      </c>
      <c r="C181" s="119" t="s">
        <v>23</v>
      </c>
      <c r="D181" s="123">
        <f>D178-D180</f>
        <v>9.3509823487817698</v>
      </c>
      <c r="E181" s="120">
        <f>E178-E180</f>
        <v>3.7042740238152589</v>
      </c>
      <c r="F181" s="120">
        <f>F178-F180</f>
        <v>3.4409813275766794</v>
      </c>
      <c r="G181" s="120">
        <f>G178-G180</f>
        <v>4.9234433202521899</v>
      </c>
      <c r="H181" s="120"/>
      <c r="I181" s="120">
        <f>I178-I180</f>
        <v>8.8445528733289365</v>
      </c>
      <c r="J181" s="120">
        <f>J178-J180</f>
        <v>10.49974007664342</v>
      </c>
      <c r="K181" s="120">
        <f>K178-K180</f>
        <v>-3.0239589524392159</v>
      </c>
      <c r="L181" s="120">
        <f>L178-L180</f>
        <v>8.6105878813916661</v>
      </c>
      <c r="M181" s="120"/>
      <c r="N181" s="120">
        <f>N178-N180</f>
        <v>17.334542365221051</v>
      </c>
      <c r="O181" s="120">
        <f>O178-O180</f>
        <v>-5.6134249139066981</v>
      </c>
      <c r="P181" s="120">
        <f>P178-P180</f>
        <v>13.485309622422918</v>
      </c>
      <c r="Q181" s="120">
        <f>Q178-Q180</f>
        <v>36.451438143054133</v>
      </c>
      <c r="R181" s="120"/>
      <c r="S181" s="120">
        <f>S178-S180</f>
        <v>4.6790659233758589</v>
      </c>
      <c r="T181" s="120">
        <f>T178-T180</f>
        <v>-0.81125447744160795</v>
      </c>
      <c r="U181" s="120">
        <f>U178-U180</f>
        <v>17.720361266720026</v>
      </c>
      <c r="V181" s="120">
        <f>V178-V180</f>
        <v>9.6964460068389826</v>
      </c>
      <c r="W181" s="120"/>
      <c r="X181" s="120">
        <f>X178-X180</f>
        <v>-7.0884637597265794</v>
      </c>
      <c r="Y181" s="120">
        <f>Y178-Y180</f>
        <v>94.850336734165126</v>
      </c>
      <c r="Z181" s="120">
        <f>Z178-Z180</f>
        <v>-97.971521823951576</v>
      </c>
      <c r="AA181" s="120">
        <f>AA178-AA180</f>
        <v>0.81155919770468188</v>
      </c>
      <c r="AB181" s="120"/>
      <c r="AC181" s="120">
        <f>AC178-AC180</f>
        <v>1.5126638860844679</v>
      </c>
      <c r="AD181" s="120">
        <f>AD178-AD180</f>
        <v>3.2988257442069102</v>
      </c>
      <c r="AE181" s="120">
        <f>AE178-AE180</f>
        <v>4.1883458012894152</v>
      </c>
      <c r="AF181" s="120">
        <f>AF178-AF180</f>
        <v>5.1896907102219245</v>
      </c>
      <c r="AG181" s="120"/>
      <c r="AH181" s="120">
        <f>AH178-AH180</f>
        <v>3.7447059878376052</v>
      </c>
      <c r="AI181" s="120">
        <f>AI178-AI180</f>
        <v>0.28200848272528134</v>
      </c>
      <c r="AJ181" s="120">
        <f>AJ178-AJ180</f>
        <v>1.8818925631209851</v>
      </c>
      <c r="AK181" s="120">
        <f>AK178-AK180</f>
        <v>2.8622316817550058</v>
      </c>
      <c r="AL181" s="120"/>
      <c r="AM181" s="120">
        <f>AM178-AM180</f>
        <v>2.4951948595961255</v>
      </c>
      <c r="AN181" s="120">
        <f>AN178-AN180</f>
        <v>3.1523263530445718</v>
      </c>
      <c r="AO181" s="120">
        <f>AO178-AO180</f>
        <v>2.4349755720315045</v>
      </c>
      <c r="AP181" s="137">
        <f>AP178-AP180</f>
        <v>0.67614020458113089</v>
      </c>
      <c r="AQ181" s="120"/>
      <c r="AR181" s="120">
        <f>AR178-AR180</f>
        <v>1.8679818866014841</v>
      </c>
      <c r="AS181" s="120">
        <f>AS178-AS180</f>
        <v>2.4798266134220626</v>
      </c>
      <c r="AT181" s="120">
        <f>AT178-AT180</f>
        <v>-8.9285824606477604E-2</v>
      </c>
      <c r="AU181" s="120">
        <f>AU178-AU180</f>
        <v>2.7431192576004264</v>
      </c>
      <c r="AV181" s="120"/>
      <c r="AW181" s="120">
        <f>AW178-AW180</f>
        <v>1.8428493410132489</v>
      </c>
      <c r="AX181" s="120">
        <f>AX178-AX180</f>
        <v>2.9634125315980953</v>
      </c>
      <c r="AY181" s="137">
        <f>AY178-AY180</f>
        <v>2.9497297660514619</v>
      </c>
      <c r="AZ181" s="333"/>
      <c r="BA181" s="120"/>
      <c r="BB181" s="120">
        <f>BB178-BB180</f>
        <v>2.4050387304181982</v>
      </c>
      <c r="BC181" s="120">
        <f>BC178-BC180</f>
        <v>1.8808159830390423</v>
      </c>
      <c r="BD181" s="120">
        <f>BD178-BD180</f>
        <v>2.6674899019490397</v>
      </c>
      <c r="BE181" s="120">
        <f>BE178-BE180</f>
        <v>1.7994672253977058</v>
      </c>
      <c r="BF181" s="120"/>
      <c r="BG181" s="120">
        <f>BG178-BG180</f>
        <v>1.5802390420728329</v>
      </c>
      <c r="BH181" s="120">
        <f>BH178-BH180</f>
        <v>-0.22782628569968466</v>
      </c>
      <c r="BI181" s="120">
        <f>BI178-BI180</f>
        <v>0.35268099959775157</v>
      </c>
      <c r="BJ181" s="120">
        <f>BJ178-BJ180</f>
        <v>-4.1461521953465308E-3</v>
      </c>
    </row>
    <row r="182" spans="2:62" x14ac:dyDescent="0.2">
      <c r="B182" s="53"/>
      <c r="C182" s="53"/>
      <c r="D182" s="19"/>
      <c r="E182" s="22"/>
      <c r="F182" s="22"/>
      <c r="G182" s="22"/>
      <c r="H182" s="22"/>
      <c r="I182" s="22"/>
      <c r="J182" s="22"/>
      <c r="K182" s="22"/>
      <c r="L182" s="22"/>
      <c r="M182" s="22"/>
      <c r="N182" s="22"/>
      <c r="O182" s="22"/>
      <c r="P182" s="22"/>
      <c r="Q182" s="22"/>
      <c r="R182" s="22"/>
      <c r="S182" s="22"/>
      <c r="T182" s="22"/>
      <c r="U182" s="22"/>
      <c r="V182" s="22"/>
      <c r="W182" s="22"/>
      <c r="X182" s="22"/>
      <c r="Y182" s="22"/>
      <c r="Z182" s="22"/>
      <c r="AA182" s="22"/>
      <c r="AB182" s="22"/>
      <c r="AC182" s="22"/>
      <c r="AD182" s="22"/>
      <c r="AE182" s="22"/>
      <c r="AF182" s="22"/>
      <c r="AG182" s="22"/>
      <c r="AH182" s="22"/>
      <c r="AI182" s="22"/>
      <c r="AJ182" s="22"/>
      <c r="AK182" s="22"/>
      <c r="AL182" s="22"/>
      <c r="AM182" s="22"/>
      <c r="AN182" s="22"/>
      <c r="AO182" s="22"/>
      <c r="AQ182" s="22"/>
      <c r="AR182" s="22"/>
      <c r="AS182" s="22"/>
      <c r="AT182" s="22"/>
      <c r="AU182" s="22"/>
      <c r="AV182" s="22"/>
      <c r="AW182" s="22"/>
      <c r="AX182" s="22"/>
      <c r="AY182" s="22"/>
      <c r="BA182" s="22"/>
      <c r="BB182" s="22"/>
      <c r="BC182" s="22"/>
      <c r="BD182" s="22"/>
      <c r="BE182" s="22"/>
      <c r="BF182" s="22"/>
      <c r="BG182" s="22"/>
      <c r="BH182" s="22"/>
      <c r="BI182" s="22"/>
      <c r="BJ182" s="22"/>
    </row>
    <row r="183" spans="2:62" x14ac:dyDescent="0.2">
      <c r="B183" s="121" t="s">
        <v>163</v>
      </c>
      <c r="C183" s="121" t="s">
        <v>164</v>
      </c>
      <c r="D183" s="125"/>
      <c r="E183" s="125"/>
      <c r="F183" s="125"/>
      <c r="G183" s="125"/>
      <c r="H183" s="125"/>
      <c r="I183" s="125"/>
      <c r="J183" s="125"/>
      <c r="K183" s="125"/>
      <c r="L183" s="125"/>
      <c r="M183" s="125"/>
      <c r="N183" s="125"/>
      <c r="O183" s="125"/>
      <c r="P183" s="125"/>
      <c r="Q183" s="125"/>
      <c r="R183" s="125"/>
      <c r="S183" s="125"/>
      <c r="T183" s="125"/>
      <c r="U183" s="125"/>
      <c r="V183" s="125"/>
      <c r="W183" s="125"/>
      <c r="X183" s="125"/>
      <c r="Y183" s="125"/>
      <c r="Z183" s="125"/>
      <c r="AA183" s="125"/>
      <c r="AB183" s="125"/>
      <c r="AC183" s="125"/>
      <c r="AD183" s="125"/>
      <c r="AE183" s="125"/>
      <c r="AF183" s="125"/>
      <c r="AG183" s="125"/>
      <c r="AH183" s="125"/>
      <c r="AI183" s="125"/>
      <c r="AJ183" s="125"/>
      <c r="AK183" s="125"/>
      <c r="AL183" s="125"/>
      <c r="AM183" s="125"/>
      <c r="AN183" s="125"/>
      <c r="AO183" s="125"/>
      <c r="AP183" s="258"/>
      <c r="AQ183" s="125"/>
      <c r="AR183" s="125"/>
      <c r="AS183" s="125"/>
      <c r="AT183" s="125"/>
      <c r="AU183" s="125"/>
      <c r="AV183" s="125"/>
      <c r="AW183" s="125"/>
      <c r="AX183" s="125"/>
      <c r="AY183" s="125"/>
      <c r="AZ183" s="125"/>
      <c r="BA183" s="125"/>
      <c r="BB183" s="125"/>
      <c r="BC183" s="125"/>
      <c r="BD183" s="125"/>
      <c r="BE183" s="125"/>
      <c r="BF183" s="125"/>
      <c r="BG183" s="125"/>
      <c r="BH183" s="125"/>
      <c r="BI183" s="125"/>
      <c r="BJ183" s="125"/>
    </row>
    <row r="184" spans="2:62" x14ac:dyDescent="0.2">
      <c r="B184" s="3" t="s">
        <v>63</v>
      </c>
      <c r="C184" s="3" t="s">
        <v>134</v>
      </c>
      <c r="D184" s="4">
        <f>D178-((D156+D157+D167+D168)*0.8)</f>
        <v>125.07847555858081</v>
      </c>
      <c r="E184" s="2">
        <f>E178-((E156+E157+E167+E168)*0.8)</f>
        <v>100.20955603513963</v>
      </c>
      <c r="F184" s="2">
        <f>F178-((F156+F157+F167+F168)*0.8)</f>
        <v>116.03938496039888</v>
      </c>
      <c r="G184" s="2">
        <f>G178-((G156+G157+G167+G168)*0.8)</f>
        <v>92.398610931255178</v>
      </c>
      <c r="H184" s="2"/>
      <c r="I184" s="2">
        <f>I178-((I156+I157+I167+I168)*0.8)</f>
        <v>91.8386806162911</v>
      </c>
      <c r="J184" s="2">
        <f>J178-((J156+J157+J167+J168)*0.8)</f>
        <v>113.10765509101677</v>
      </c>
      <c r="K184" s="2">
        <f>K178-((K156+K157+K167+K168)*0.8)</f>
        <v>78.05331637859544</v>
      </c>
      <c r="L184" s="2">
        <f>L178-((L156+L157+L167+L168)*0.8)</f>
        <v>171.45274680884668</v>
      </c>
      <c r="M184" s="2"/>
      <c r="N184" s="2">
        <f>N178-((N156+N157+N167+N168)*0.8)</f>
        <v>96.987622679073525</v>
      </c>
      <c r="O184" s="2">
        <f>O178-((O156+O157+O167+O168)*0.8)</f>
        <v>119.69867447698304</v>
      </c>
      <c r="P184" s="2">
        <f>P178-((P156+P157+P167+P168)*0.8)</f>
        <v>186.20961612479158</v>
      </c>
      <c r="Q184" s="2">
        <f>Q178-((Q156+Q157+Q167+Q168)*0.8)</f>
        <v>142.82694645726838</v>
      </c>
      <c r="R184" s="2"/>
      <c r="S184" s="2">
        <f>S178-((S156+S157+S167+S168)*0.8)</f>
        <v>131.15212752786132</v>
      </c>
      <c r="T184" s="2">
        <f>T178-((T156+T157+T167+T168)*0.8)</f>
        <v>68.200449619296705</v>
      </c>
      <c r="U184" s="2">
        <f>U178-((U156+U157+U167+U168)*0.8)</f>
        <v>112.72118694663567</v>
      </c>
      <c r="V184" s="2">
        <f>V178-((V156+V157+V167+V168)*0.8)</f>
        <v>62.719646601475212</v>
      </c>
      <c r="W184" s="2"/>
      <c r="X184" s="2">
        <f>X178-((X156+X157+X167+X168)*0.8)</f>
        <v>149.4902067982253</v>
      </c>
      <c r="Y184" s="2">
        <f>Y178-((Y156+Y157+Y167+Y168)*0.8)</f>
        <v>104.01151470656484</v>
      </c>
      <c r="Z184" s="2">
        <f>Z178-((Z156+Z157+Z167+Z168)*0.8)</f>
        <v>23.881858512967018</v>
      </c>
      <c r="AA184" s="2">
        <f>AA178-((AA156+AA157+AA167+AA168)*0.8)</f>
        <v>41.342934081614899</v>
      </c>
      <c r="AB184" s="2"/>
      <c r="AC184" s="2">
        <f>AC178-((AC156+AC157+AC167+AC168)*0.8)</f>
        <v>0.85321041664537844</v>
      </c>
      <c r="AD184" s="2">
        <f>AD178-((AD156+AD157+AD167+AD168)*0.8)</f>
        <v>35.948649336192396</v>
      </c>
      <c r="AE184" s="2">
        <f>AE178-((AE156+AE157+AE167+AE168)*0.8)</f>
        <v>137.12981692507449</v>
      </c>
      <c r="AF184" s="2">
        <f>AF178-((AF156+AF157+AF167+AF168)*0.8)</f>
        <v>66.399138071654576</v>
      </c>
      <c r="AG184" s="2"/>
      <c r="AH184" s="2">
        <f>AH178-((AH156+AH157+AH167+AH168)*0.8)</f>
        <v>70.752088157059632</v>
      </c>
      <c r="AI184" s="2">
        <f>AI178-((AI156+AI157+AI167+AI168)*0.8)</f>
        <v>16.457449259373426</v>
      </c>
      <c r="AJ184" s="2">
        <f>AJ178-((AJ156+AJ157+AJ167+AJ168)*0.8)</f>
        <v>92.692083462598333</v>
      </c>
      <c r="AK184" s="2">
        <f>AK178-((AK156+AK157+AK167+AK168)*0.8)</f>
        <v>122.33191306730383</v>
      </c>
      <c r="AL184" s="2"/>
      <c r="AM184" s="2">
        <f>AM178-((AM156+AM157+AM167+AM168)*0.8)</f>
        <v>76.610043386145747</v>
      </c>
      <c r="AN184" s="2">
        <f>AN178-((AN156+AN157+AN167+AN168)*0.8)</f>
        <v>114.22413682028727</v>
      </c>
      <c r="AO184" s="2">
        <f>AO178-((AO156+AO157+AO167+AO168)*0.8)</f>
        <v>93.251752407670807</v>
      </c>
      <c r="AP184" s="228">
        <f>AP178-((AP156+AP157+AP167+AP168)*0.8)</f>
        <v>12.125918269715314</v>
      </c>
      <c r="AQ184" s="2"/>
      <c r="AR184" s="2">
        <f>AR178-((AR156+AR157+AR167+AR168)*0.8)</f>
        <v>-4.2963583391832856</v>
      </c>
      <c r="AS184" s="2">
        <f>AS178-((AS156+AS157+AS167+AS168)*0.8)</f>
        <v>71.993039717655321</v>
      </c>
      <c r="AT184" s="2">
        <f>AT178-((AT156+AT157+AT167+AT168)*0.8)</f>
        <v>50.275463364881617</v>
      </c>
      <c r="AU184" s="2">
        <f>AU178-((AU156+AU157+AU167+AU168)*0.8)</f>
        <v>53.944170686886174</v>
      </c>
      <c r="AV184" s="2"/>
      <c r="AW184" s="2">
        <f>AW178-((AW156+AW157+AW167+AW168)*0.8)</f>
        <v>148.21082196461197</v>
      </c>
      <c r="AX184" s="2">
        <f>AX178-((AX156+AX157+AX167+AX168)*0.8)</f>
        <v>230.98573799047594</v>
      </c>
      <c r="AY184" s="154">
        <f>AY178-((AY156+AY157+AY167+AY168)*0.8)</f>
        <v>287.52145299768853</v>
      </c>
      <c r="AZ184" s="301"/>
      <c r="BA184" s="2"/>
      <c r="BB184" s="2">
        <f>BB178-((BB156+BB157+BB167+BB168)*0.8)</f>
        <v>498.25896109297958</v>
      </c>
      <c r="BC184" s="2">
        <f>BC178-((BC156+BC157+BC167+BC168)*0.8)</f>
        <v>326.86374934969547</v>
      </c>
      <c r="BD184" s="2">
        <f>BD178-((BD156+BD157+BD167+BD168)*0.8)</f>
        <v>302.21413024642811</v>
      </c>
      <c r="BE184" s="2">
        <f>BE178-((BE156+BE157+BE167+BE168)*0.8)</f>
        <v>170.08078805746499</v>
      </c>
      <c r="BF184" s="2"/>
      <c r="BG184" s="2">
        <f>BG178-((BG156+BG157+BG167+BG168)*0.8)</f>
        <v>198.65665940214748</v>
      </c>
      <c r="BH184" s="2">
        <f>BH178-((BH156+BH157+BH167+BH168)*0.8)</f>
        <v>57.955858738388848</v>
      </c>
      <c r="BI184" s="2">
        <f>BI178-((BI156+BI157+BI167+BI168)*0.8)</f>
        <v>55.685682199515014</v>
      </c>
      <c r="BJ184" s="2">
        <f>BJ178-((BJ156+BJ157+BJ167+BJ168)*0.8)</f>
        <v>111.47471259723896</v>
      </c>
    </row>
    <row r="185" spans="2:62" x14ac:dyDescent="0.2">
      <c r="B185" s="53" t="s">
        <v>133</v>
      </c>
      <c r="C185" s="53" t="s">
        <v>126</v>
      </c>
      <c r="D185" s="19">
        <f>Cumulative!D190</f>
        <v>-15.199476609327192</v>
      </c>
      <c r="E185" s="20">
        <f>Cumulative!E190-Cumulative!D190</f>
        <v>-16.981730349124454</v>
      </c>
      <c r="F185" s="20">
        <f>Cumulative!F190-Cumulative!E190</f>
        <v>-20.490990610523852</v>
      </c>
      <c r="G185" s="20">
        <f>Cumulative!G190-Cumulative!F190</f>
        <v>-24.19422531213241</v>
      </c>
      <c r="H185" s="21"/>
      <c r="I185" s="22">
        <f>Cumulative!I190</f>
        <v>-23.870428944374666</v>
      </c>
      <c r="J185" s="20">
        <f>Cumulative!J190-Cumulative!I190</f>
        <v>-23.74877220080748</v>
      </c>
      <c r="K185" s="20">
        <f>Cumulative!K190-Cumulative!J190</f>
        <v>-20.318933402687662</v>
      </c>
      <c r="L185" s="20">
        <f>Cumulative!L190-Cumulative!K190</f>
        <v>8.468152131391534</v>
      </c>
      <c r="M185" s="20"/>
      <c r="N185" s="22">
        <f>Cumulative!N190</f>
        <v>-14.245217983300485</v>
      </c>
      <c r="O185" s="20">
        <f>Cumulative!O190-Cumulative!N190</f>
        <v>-3.2792820109818983</v>
      </c>
      <c r="P185" s="20">
        <f>Cumulative!P190-Cumulative!O190</f>
        <v>-16.696333174210718</v>
      </c>
      <c r="Q185" s="20">
        <f>Cumulative!Q190-Cumulative!P190</f>
        <v>-14.709849232337675</v>
      </c>
      <c r="R185" s="20"/>
      <c r="S185" s="22">
        <f>Cumulative!S190</f>
        <v>-2.0259873070287289</v>
      </c>
      <c r="T185" s="22">
        <f>Cumulative!T190-Cumulative!S190</f>
        <v>-2.3993465094906594</v>
      </c>
      <c r="U185" s="22">
        <f>Cumulative!U190-Cumulative!T190</f>
        <v>-9.5259497184355766</v>
      </c>
      <c r="V185" s="22">
        <f>Cumulative!V190-Cumulative!U190</f>
        <v>-3.3721478824659084</v>
      </c>
      <c r="W185" s="22"/>
      <c r="X185" s="22">
        <f>Cumulative!X190</f>
        <v>-3.5509317510917442</v>
      </c>
      <c r="Y185" s="22">
        <f>Cumulative!Y190-Cumulative!X190</f>
        <v>-3.5514319554027192</v>
      </c>
      <c r="Z185" s="22">
        <f>Cumulative!Z190-Cumulative!Y190</f>
        <v>-8.2267365718574261</v>
      </c>
      <c r="AA185" s="22">
        <f>Cumulative!AA190-Cumulative!Z190</f>
        <v>-0.93108657953855278</v>
      </c>
      <c r="AB185" s="22"/>
      <c r="AC185" s="22">
        <f>Cumulative!AC190</f>
        <v>-3.9601200613223742</v>
      </c>
      <c r="AD185" s="22">
        <f>Cumulative!AD190-Cumulative!AC190</f>
        <v>-4.0245383574048414</v>
      </c>
      <c r="AE185" s="22">
        <f>Cumulative!AE190-Cumulative!AD190</f>
        <v>-2.2494401577559566</v>
      </c>
      <c r="AF185" s="22">
        <f>Cumulative!AF190-Cumulative!AE190</f>
        <v>-3.3556287549776478</v>
      </c>
      <c r="AG185" s="22"/>
      <c r="AH185" s="22">
        <f>Cumulative!AH190</f>
        <v>-2.5667937757009018</v>
      </c>
      <c r="AI185" s="22">
        <f>Cumulative!AI190-Cumulative!AH190</f>
        <v>-50.033217007132826</v>
      </c>
      <c r="AJ185" s="22">
        <f>Cumulative!AJ190-Cumulative!AI190</f>
        <v>-9.6601046547450125</v>
      </c>
      <c r="AK185" s="22">
        <f>Cumulative!AK190-Cumulative!AJ190</f>
        <v>-14.094022325187616</v>
      </c>
      <c r="AL185" s="22"/>
      <c r="AM185" s="22">
        <f>Cumulative!AM190</f>
        <v>-26.691023801134481</v>
      </c>
      <c r="AN185" s="22">
        <f>Cumulative!AN190-Cumulative!AM190</f>
        <v>-6.4441616334644714</v>
      </c>
      <c r="AO185" s="22">
        <f>Cumulative!AO190-Cumulative!AN190</f>
        <v>-17.449566305212258</v>
      </c>
      <c r="AP185" s="136">
        <f>Cumulative!AP190-Cumulative!AO190</f>
        <v>-17.646111719680491</v>
      </c>
      <c r="AQ185" s="22"/>
      <c r="AR185" s="22">
        <f>Cumulative!AR190</f>
        <v>-22.009044647779966</v>
      </c>
      <c r="AS185" s="22">
        <f>Cumulative!AS190-Cumulative!AR190</f>
        <v>4.1342432166426377</v>
      </c>
      <c r="AT185" s="22">
        <f>Cumulative!AT190-Cumulative!AS190</f>
        <v>-14.056114760097778</v>
      </c>
      <c r="AU185" s="22">
        <f>Cumulative!AU190-Cumulative!AT190</f>
        <v>-15.181621648490783</v>
      </c>
      <c r="AV185" s="22"/>
      <c r="AW185" s="22">
        <f>Cumulative!AW190</f>
        <v>-13.814644330077186</v>
      </c>
      <c r="AX185" s="22">
        <f>Cumulative!AX190-Cumulative!AW190</f>
        <v>-2.7582082334644227</v>
      </c>
      <c r="AY185" s="136">
        <f>Cumulative!AY190-Cumulative!AX190</f>
        <v>-1.8307373525882866</v>
      </c>
      <c r="AZ185" s="299"/>
      <c r="BA185" s="22"/>
      <c r="BB185" s="22">
        <f>Cumulative!BB190</f>
        <v>-1.5917406090208703</v>
      </c>
      <c r="BC185" s="22">
        <f>Cumulative!BC190-Cumulative!BB190</f>
        <v>-0.55774004237661989</v>
      </c>
      <c r="BD185" s="22">
        <f>Cumulative!BD190-Cumulative!BC190</f>
        <v>-2.2406147269650036</v>
      </c>
      <c r="BE185" s="22">
        <f>Cumulative!BE190-Cumulative!BD190</f>
        <v>-1.357584397098706</v>
      </c>
      <c r="BF185" s="22"/>
      <c r="BG185" s="22">
        <f>Cumulative!BG190</f>
        <v>-0.54964836246011617</v>
      </c>
      <c r="BH185" s="22">
        <f>Cumulative!BH190-Cumulative!BG190</f>
        <v>-25.822400386818163</v>
      </c>
      <c r="BI185" s="22">
        <f>Cumulative!BI190-Cumulative!BH190</f>
        <v>-12.155814417552449</v>
      </c>
      <c r="BJ185" s="22">
        <f>Cumulative!BJ190-Cumulative!BI190</f>
        <v>-1.4620015315854005</v>
      </c>
    </row>
    <row r="186" spans="2:62" x14ac:dyDescent="0.2">
      <c r="B186" s="118" t="s">
        <v>283</v>
      </c>
      <c r="C186" s="118" t="s">
        <v>282</v>
      </c>
      <c r="D186" s="114">
        <f>D184-(D165+D171+D172+D173-D185)*0.8</f>
        <v>102.29247758077204</v>
      </c>
      <c r="E186" s="114">
        <f>E184-(E165+E171+E172+E173-E185)*0.8</f>
        <v>105.29262637170683</v>
      </c>
      <c r="F186" s="114">
        <f>F184-(F165+F171+F172+F173-F185)*0.8</f>
        <v>93.868365724027711</v>
      </c>
      <c r="G186" s="114">
        <f>G184-(G165+G171+G172+G173-G185)*0.8</f>
        <v>67.408875103169805</v>
      </c>
      <c r="H186" s="114"/>
      <c r="I186" s="114">
        <f>I184-(I165+I171+I172+I173-I185)*0.8</f>
        <v>73.136890005326478</v>
      </c>
      <c r="J186" s="114">
        <f>J184-(J165+J171+J172+J173-J185)*0.8</f>
        <v>92.57921959943728</v>
      </c>
      <c r="K186" s="114">
        <f>K184-(K165+K171+K172+K173-K185)*0.8</f>
        <v>52.91310885366066</v>
      </c>
      <c r="L186" s="114">
        <f>L184-(L165+L171+L172+L173-L185)*0.8</f>
        <v>55.340889554637528</v>
      </c>
      <c r="M186" s="114"/>
      <c r="N186" s="114">
        <f>N184-(N165+N171+N172+N173-N185)*0.8</f>
        <v>73.897783409755945</v>
      </c>
      <c r="O186" s="114">
        <f>O184-(O165+O171+O172+O173-O185)*0.8</f>
        <v>62.215837100484194</v>
      </c>
      <c r="P186" s="114">
        <f>P184-(P165+P171+P172+P173-P185)*0.8</f>
        <v>68.567088660717019</v>
      </c>
      <c r="Q186" s="114">
        <f>Q184-(Q165+Q171+Q172+Q173-Q185)*0.8</f>
        <v>87.435464762002397</v>
      </c>
      <c r="R186" s="114"/>
      <c r="S186" s="114">
        <f>S184-(S165+S171+S172+S173-S185)*0.8</f>
        <v>134.14930240111653</v>
      </c>
      <c r="T186" s="114">
        <f>T184-(T165+T171+T172+T173-T185)*0.8</f>
        <v>75.252615475838283</v>
      </c>
      <c r="U186" s="114">
        <f>U184-(U165+U171+U172+U173-U185)*0.8</f>
        <v>99.638236960640171</v>
      </c>
      <c r="V186" s="114">
        <f>V184-(V165+V171+V172+V173-V185)*0.8</f>
        <v>72.2211965482701</v>
      </c>
      <c r="W186" s="114"/>
      <c r="X186" s="114">
        <f>X184-(X165+X171+X172+X173-X185)*0.8</f>
        <v>73.465427994473913</v>
      </c>
      <c r="Y186" s="114">
        <f>Y184-(Y165+Y171+Y172+Y173-Y185)*0.8</f>
        <v>61.68444041964937</v>
      </c>
      <c r="Z186" s="114">
        <f>Z184-(Z165+Z171+Z172+Z173-Z185)*0.8</f>
        <v>28.435619842586462</v>
      </c>
      <c r="AA186" s="114">
        <f>AA184-(AA165+AA171+AA172+AA173-AA185)*0.8</f>
        <v>41.910454901257161</v>
      </c>
      <c r="AB186" s="114"/>
      <c r="AC186" s="114">
        <f>AC184-(AC165+AC171+AC172+AC173-AC185)*0.8</f>
        <v>66.716975488046529</v>
      </c>
      <c r="AD186" s="114">
        <f>AD184-(AD165+AD171+AD172+AD173-AD185)*0.8</f>
        <v>53.497834242544585</v>
      </c>
      <c r="AE186" s="114">
        <f>AE184-(AE165+AE171+AE172+AE173-AE185)*0.8</f>
        <v>42.718210922745612</v>
      </c>
      <c r="AF186" s="114">
        <f>AF184-(AF165+AF171+AF172+AF173-AF185)*0.8</f>
        <v>61.933267054729185</v>
      </c>
      <c r="AG186" s="114"/>
      <c r="AH186" s="114">
        <f>AH184-(AH165+AH171+AH172+AH173-AH185)*0.8</f>
        <v>58.881545983407243</v>
      </c>
      <c r="AI186" s="114">
        <f>AI184-(AI165+AI171+AI172+AI173-AI185)*0.8</f>
        <v>10.482401612020858</v>
      </c>
      <c r="AJ186" s="114">
        <f>AJ184-(AJ165+AJ171+AJ172+AJ173-AJ185)*0.8</f>
        <v>85.653159693807112</v>
      </c>
      <c r="AK186" s="114">
        <f>AK184-(AK165+AK171+AK172+AK173-AK185)*0.8</f>
        <v>74.702321553747623</v>
      </c>
      <c r="AL186" s="114"/>
      <c r="AM186" s="114">
        <f>AM184-(AM165+AM171+AM172+AM173-AM185)*0.8</f>
        <v>56.249253331841231</v>
      </c>
      <c r="AN186" s="114">
        <f>AN184-(AN165+AN171+AN172+AN173-AN185)*0.8</f>
        <v>96.555223055704261</v>
      </c>
      <c r="AO186" s="114">
        <f>AO184-(AO165+AO171+AO172+AO173-AO185)*0.8</f>
        <v>53.19777626269908</v>
      </c>
      <c r="AP186" s="195">
        <f>AP184-(AP165+AP171+AP172+AP173-AP185)*0.8</f>
        <v>17.767792193358968</v>
      </c>
      <c r="AQ186" s="114"/>
      <c r="AR186" s="114">
        <f>AR184-(AR165+AR171+AR172+AR173-AR185)*0.8</f>
        <v>-10.117230927754251</v>
      </c>
      <c r="AS186" s="114">
        <f>AS184-(AS165+AS171+AS172+AS173-AS185)*0.8</f>
        <v>91.675532512824404</v>
      </c>
      <c r="AT186" s="114">
        <f>AT184-(AT165+AT171+AT172+AT173-AT185)*0.8</f>
        <v>39.70301010046029</v>
      </c>
      <c r="AU186" s="114">
        <f>AU184-(AU165+AU171+AU172+AU173-AU185)*0.8</f>
        <v>61.73247954391767</v>
      </c>
      <c r="AV186" s="114"/>
      <c r="AW186" s="114">
        <f>AW184-(AW165+AW171+AW172+AW173-AW185)*0.8</f>
        <v>121.61998563384607</v>
      </c>
      <c r="AX186" s="114">
        <f>AX184-(AX165+AX171+AX172+AX173-AX185)*0.8</f>
        <v>212.84737419361338</v>
      </c>
      <c r="AY186" s="195">
        <f>AY184-(AY165+AY171+AY172+AY173-AY185)*0.8</f>
        <v>264.35464827174172</v>
      </c>
      <c r="AZ186" s="349"/>
      <c r="BA186" s="114"/>
      <c r="BB186" s="114">
        <f>BB184-(BB165+BB171+BB172+BB173-BB185)*0.8</f>
        <v>499.02113761817498</v>
      </c>
      <c r="BC186" s="114">
        <f>BC184-(BC165+BC171+BC172+BC173-BC185)*0.8</f>
        <v>319.88380684265269</v>
      </c>
      <c r="BD186" s="114">
        <f>BD184-(BD165+BD171+BD172+BD173-BD185)*0.8</f>
        <v>275.50901321015573</v>
      </c>
      <c r="BE186" s="114">
        <f>BE184-(BE165+BE171+BE172+BE173-BE185)*0.8</f>
        <v>309.92802052284469</v>
      </c>
      <c r="BF186" s="114"/>
      <c r="BG186" s="114">
        <f>BG184-(BG165+BG171+BG172+BG173-BG185)*0.8</f>
        <v>224.98481596398705</v>
      </c>
      <c r="BH186" s="114">
        <f>BH184-(BH165+BH171+BH172+BH173-BH185)*0.8</f>
        <v>59.685065283769603</v>
      </c>
      <c r="BI186" s="114">
        <f>BI184-(BI165+BI171+BI172+BI173-BI185)*0.8</f>
        <v>22.491270670050596</v>
      </c>
      <c r="BJ186" s="114">
        <f>BJ184-(BJ165+BJ171+BJ172+BJ173-BJ185)*0.8</f>
        <v>113.96532116147112</v>
      </c>
    </row>
    <row r="187" spans="2:62" x14ac:dyDescent="0.2">
      <c r="B187" s="75" t="s">
        <v>10</v>
      </c>
      <c r="C187" s="75" t="s">
        <v>10</v>
      </c>
      <c r="D187" s="127">
        <f>Cumulative!D192</f>
        <v>162.20484929388519</v>
      </c>
      <c r="E187" s="76">
        <f>Cumulative!E192-Cumulative!D192</f>
        <v>162.67520553819159</v>
      </c>
      <c r="F187" s="76">
        <f>Cumulative!F192-Cumulative!E192</f>
        <v>164.66911231693604</v>
      </c>
      <c r="G187" s="76">
        <f>Cumulative!G192-Cumulative!F192</f>
        <v>151.24020920378797</v>
      </c>
      <c r="H187" s="78"/>
      <c r="I187" s="77">
        <f>Cumulative!I192</f>
        <v>146.67490843093029</v>
      </c>
      <c r="J187" s="77">
        <f>Cumulative!J192-Cumulative!I192</f>
        <v>137.62171695716458</v>
      </c>
      <c r="K187" s="77">
        <f>Cumulative!K192-Cumulative!J192</f>
        <v>107.26487633566131</v>
      </c>
      <c r="L187" s="77">
        <f>Cumulative!L192-Cumulative!K192</f>
        <v>91.545757758785896</v>
      </c>
      <c r="M187" s="77"/>
      <c r="N187" s="77">
        <f>Cumulative!N192</f>
        <v>121.94249851969873</v>
      </c>
      <c r="O187" s="77">
        <f>Cumulative!O192-Cumulative!N192</f>
        <v>123.5148537656333</v>
      </c>
      <c r="P187" s="77">
        <f>Cumulative!P192-Cumulative!O192</f>
        <v>117.12523267332602</v>
      </c>
      <c r="Q187" s="77">
        <f>Cumulative!Q192-Cumulative!P192</f>
        <v>168.627642595042</v>
      </c>
      <c r="R187" s="77"/>
      <c r="S187" s="77">
        <f>Cumulative!S192</f>
        <v>199.59190827101278</v>
      </c>
      <c r="T187" s="77">
        <f>Cumulative!T192-Cumulative!S192</f>
        <v>153.40686517977193</v>
      </c>
      <c r="U187" s="77">
        <f>U199</f>
        <v>175.24116273802949</v>
      </c>
      <c r="V187" s="77">
        <f>Cumulative!V192-Cumulative!U192</f>
        <v>165.18035766526941</v>
      </c>
      <c r="W187" s="77"/>
      <c r="X187" s="77">
        <f>Cumulative!X192</f>
        <v>137.82975091218748</v>
      </c>
      <c r="Y187" s="77">
        <f>Cumulative!Y192-Cumulative!X192</f>
        <v>112.61752720299606</v>
      </c>
      <c r="Z187" s="77">
        <f>Cumulative!Z192-Cumulative!Y192</f>
        <v>76.422382114138685</v>
      </c>
      <c r="AA187" s="77">
        <f>Cumulative!AA192-Cumulative!Z192</f>
        <v>118.51028365065673</v>
      </c>
      <c r="AB187" s="77"/>
      <c r="AC187" s="77">
        <f>Cumulative!AC192</f>
        <v>126.34992504665463</v>
      </c>
      <c r="AD187" s="77">
        <f>Cumulative!AD192-Cumulative!AC192</f>
        <v>126.08944845945545</v>
      </c>
      <c r="AE187" s="77">
        <f>Cumulative!AE192-Cumulative!AD192</f>
        <v>118.1824208382219</v>
      </c>
      <c r="AF187" s="77">
        <f>Cumulative!AF192-Cumulative!AE192</f>
        <v>140.35538074036816</v>
      </c>
      <c r="AG187" s="77"/>
      <c r="AH187" s="77">
        <f>Cumulative!AH192</f>
        <v>139.90784155498477</v>
      </c>
      <c r="AI187" s="77">
        <f>Cumulative!AI192-Cumulative!AH192</f>
        <v>124.03571031044544</v>
      </c>
      <c r="AJ187" s="77">
        <f>Cumulative!AJ192-Cumulative!AI192</f>
        <v>150.896004224016</v>
      </c>
      <c r="AK187" s="77">
        <f>Cumulative!AK192-Cumulative!AJ192</f>
        <v>176.04387467993183</v>
      </c>
      <c r="AL187" s="77"/>
      <c r="AM187" s="77">
        <f>Cumulative!AM192</f>
        <v>158.11974213295306</v>
      </c>
      <c r="AN187" s="77">
        <f>Cumulative!AN192-Cumulative!AM192</f>
        <v>163.81957685863537</v>
      </c>
      <c r="AO187" s="77">
        <f>Cumulative!AO192-Cumulative!AN192</f>
        <v>131.40270123309267</v>
      </c>
      <c r="AP187" s="259">
        <f>Cumulative!AP192-Cumulative!AO192</f>
        <v>98.884635381696228</v>
      </c>
      <c r="AQ187" s="77"/>
      <c r="AR187" s="77">
        <f>Cumulative!AR192</f>
        <v>109.65354961751565</v>
      </c>
      <c r="AS187" s="77">
        <f>Cumulative!AS192-Cumulative!AR192</f>
        <v>111.01375708236357</v>
      </c>
      <c r="AT187" s="77">
        <f>Cumulative!AT192-Cumulative!AS192</f>
        <v>120.06100076376052</v>
      </c>
      <c r="AU187" s="77">
        <f>Cumulative!AU192-Cumulative!AT192</f>
        <v>148.7070628389672</v>
      </c>
      <c r="AV187" s="77"/>
      <c r="AW187" s="77">
        <f>Cumulative!AW192</f>
        <v>211.71245093581774</v>
      </c>
      <c r="AX187" s="77">
        <f>Cumulative!AX192-Cumulative!AW192</f>
        <v>330.45273638049764</v>
      </c>
      <c r="AY187" s="259">
        <f>Cumulative!AY192-Cumulative!AX192</f>
        <v>392.67502439252951</v>
      </c>
      <c r="AZ187" s="350"/>
      <c r="BA187" s="77"/>
      <c r="BB187" s="77">
        <f>Cumulative!BB192</f>
        <v>649.17456049950454</v>
      </c>
      <c r="BC187" s="77">
        <f>Cumulative!BC192-Cumulative!BB192</f>
        <v>418.21296858074049</v>
      </c>
      <c r="BD187" s="77">
        <f>Cumulative!BD192-Cumulative!BC192</f>
        <v>430.35723643909614</v>
      </c>
      <c r="BE187" s="77">
        <f>Cumulative!BE192-Cumulative!BD192</f>
        <v>490.92326075076471</v>
      </c>
      <c r="BF187" s="77"/>
      <c r="BG187" s="77">
        <f>Cumulative!BG192</f>
        <v>358.32950869681122</v>
      </c>
      <c r="BH187" s="77">
        <f>Cumulative!BH192-Cumulative!BG192</f>
        <v>119.99547608854522</v>
      </c>
      <c r="BI187" s="77">
        <f>Cumulative!BI192-Cumulative!BH192</f>
        <v>147.89185960609444</v>
      </c>
      <c r="BJ187" s="77">
        <f>Cumulative!BJ192-Cumulative!BI192</f>
        <v>180.14962652938345</v>
      </c>
    </row>
    <row r="188" spans="2:62" ht="15" thickBot="1" x14ac:dyDescent="0.25">
      <c r="B188" s="51" t="s">
        <v>67</v>
      </c>
      <c r="C188" s="51" t="s">
        <v>67</v>
      </c>
      <c r="D188" s="128">
        <f>D187/D147</f>
        <v>0.26647486700683964</v>
      </c>
      <c r="E188" s="52">
        <f>E187/E147</f>
        <v>0.29985853112913158</v>
      </c>
      <c r="F188" s="52">
        <f>F187/F147</f>
        <v>0.28982952528866202</v>
      </c>
      <c r="G188" s="52">
        <f>G187/G147</f>
        <v>0.26640371036521848</v>
      </c>
      <c r="H188" s="52"/>
      <c r="I188" s="52">
        <f>I187/I147</f>
        <v>0.26936779180001208</v>
      </c>
      <c r="J188" s="52">
        <f>J187/J147</f>
        <v>0.245861257148068</v>
      </c>
      <c r="K188" s="52">
        <f>K187/K147</f>
        <v>0.20206919364536671</v>
      </c>
      <c r="L188" s="52">
        <f>L187/L147</f>
        <v>0.18418697246785179</v>
      </c>
      <c r="M188" s="52"/>
      <c r="N188" s="52">
        <f>N187/N147</f>
        <v>0.24569189095729352</v>
      </c>
      <c r="O188" s="52">
        <f>O187/O147</f>
        <v>0.23500360156209296</v>
      </c>
      <c r="P188" s="52">
        <f>P187/P147</f>
        <v>0.2510046847780103</v>
      </c>
      <c r="Q188" s="52">
        <f>Q187/Q147</f>
        <v>0.37152279453796094</v>
      </c>
      <c r="R188" s="52"/>
      <c r="S188" s="52">
        <f>S187/S147</f>
        <v>0.44888438867392322</v>
      </c>
      <c r="T188" s="52">
        <f>T187/T147</f>
        <v>0.33156470855246417</v>
      </c>
      <c r="U188" s="52">
        <f>U187/U147</f>
        <v>0.46287833088876046</v>
      </c>
      <c r="V188" s="52">
        <f>V187/V147</f>
        <v>0.47147894855370776</v>
      </c>
      <c r="W188" s="52"/>
      <c r="X188" s="52">
        <f>X187/X147</f>
        <v>0.41119328402958227</v>
      </c>
      <c r="Y188" s="52">
        <f>Y187/Y147</f>
        <v>0.33936881028357058</v>
      </c>
      <c r="Z188" s="52">
        <f>Z187/Z147</f>
        <v>0.24666238965148646</v>
      </c>
      <c r="AA188" s="52">
        <f>AA187/AA147</f>
        <v>0.33274676330233005</v>
      </c>
      <c r="AB188" s="52"/>
      <c r="AC188" s="173">
        <f>AC187/AC147</f>
        <v>0.30881070078511197</v>
      </c>
      <c r="AD188" s="173">
        <f>AD187/AD147</f>
        <v>0.31563920415981772</v>
      </c>
      <c r="AE188" s="173">
        <f>AE187/AE147</f>
        <v>0.31169022069692687</v>
      </c>
      <c r="AF188" s="52">
        <f>AF187/AF147</f>
        <v>0.32719967342413531</v>
      </c>
      <c r="AG188" s="52"/>
      <c r="AH188" s="52">
        <f>AH187/AH147</f>
        <v>0.33089397089397088</v>
      </c>
      <c r="AI188" s="52">
        <f>AI187/AI147</f>
        <v>0.30274671214055771</v>
      </c>
      <c r="AJ188" s="52">
        <f>AJ187/AJ147</f>
        <v>0.34808623549255263</v>
      </c>
      <c r="AK188" s="52">
        <f>AK187/AK147</f>
        <v>0.38501272243389068</v>
      </c>
      <c r="AL188" s="52"/>
      <c r="AM188" s="52">
        <f>AM187/AM147</f>
        <v>0.35439262472885036</v>
      </c>
      <c r="AN188" s="52">
        <f>AN187/AN147</f>
        <v>0.34175430646841681</v>
      </c>
      <c r="AO188" s="52">
        <f>AO187/AO147</f>
        <v>0.29103539674212897</v>
      </c>
      <c r="AP188" s="236">
        <f>AP187/AP147</f>
        <v>0.2491590766198104</v>
      </c>
      <c r="AQ188" s="52"/>
      <c r="AR188" s="52">
        <f>AR187/AR147</f>
        <v>0.25923287866377009</v>
      </c>
      <c r="AS188" s="52">
        <f>AS187/AS147</f>
        <v>0.28429783803012043</v>
      </c>
      <c r="AT188" s="52">
        <f>AT187/AT147</f>
        <v>0.29803855705241233</v>
      </c>
      <c r="AU188" s="52">
        <f>AU187/AU147</f>
        <v>0.3341085990550523</v>
      </c>
      <c r="AV188" s="52"/>
      <c r="AW188" s="52">
        <f>AW187/AW147</f>
        <v>0.40406140891353459</v>
      </c>
      <c r="AX188" s="52">
        <f>AX187/AX147</f>
        <v>0.52154164499266975</v>
      </c>
      <c r="AY188" s="196">
        <f>AY187/AY147</f>
        <v>0.56377902431568561</v>
      </c>
      <c r="AZ188" s="351"/>
      <c r="BA188" s="52"/>
      <c r="BB188" s="52">
        <f>BB187/BB147</f>
        <v>0.56924252457847291</v>
      </c>
      <c r="BC188" s="52">
        <f>BC187/BC147</f>
        <v>0.52725860294286964</v>
      </c>
      <c r="BD188" s="52">
        <f>BD187/BD147</f>
        <v>0.49880561509232862</v>
      </c>
      <c r="BE188" s="52">
        <f>BE187/BE147</f>
        <v>0.51373931107827542</v>
      </c>
      <c r="BF188" s="52"/>
      <c r="BG188" s="52">
        <f>BG187/BG147</f>
        <v>0.49235329657880822</v>
      </c>
      <c r="BH188" s="52">
        <f>BH187/BH147</f>
        <v>0.28845018662186411</v>
      </c>
      <c r="BI188" s="52">
        <f>BI187/BI147</f>
        <v>0.34019426464076719</v>
      </c>
      <c r="BJ188" s="52">
        <f>BJ187/BJ147</f>
        <v>0.342070075389525</v>
      </c>
    </row>
    <row r="189" spans="2:62" x14ac:dyDescent="0.2">
      <c r="B189" s="16" t="s">
        <v>233</v>
      </c>
      <c r="C189" s="16" t="s">
        <v>223</v>
      </c>
      <c r="D189" s="148"/>
      <c r="E189" s="145"/>
      <c r="F189" s="145"/>
      <c r="G189" s="145"/>
      <c r="H189" s="149"/>
      <c r="I189" s="145"/>
      <c r="J189" s="145"/>
      <c r="K189" s="145"/>
      <c r="L189" s="145"/>
      <c r="M189" s="146"/>
      <c r="N189" s="145"/>
      <c r="O189" s="145"/>
      <c r="P189" s="145"/>
      <c r="Q189" s="145"/>
      <c r="R189" s="146"/>
      <c r="S189" s="145"/>
      <c r="T189" s="145"/>
      <c r="U189" s="147"/>
      <c r="V189" s="147"/>
      <c r="W189" s="108"/>
      <c r="X189" s="145"/>
      <c r="Y189" s="145"/>
      <c r="Z189" s="145"/>
      <c r="AA189" s="145"/>
      <c r="AB189" s="108"/>
      <c r="AC189" s="145"/>
      <c r="AD189" s="145"/>
      <c r="AE189" s="145"/>
      <c r="AF189" s="145"/>
      <c r="AG189" s="145"/>
      <c r="AH189" s="145"/>
      <c r="AI189" s="145"/>
      <c r="AJ189" s="145"/>
      <c r="AK189" s="145"/>
      <c r="AL189" s="108"/>
      <c r="AM189" s="145"/>
      <c r="AN189" s="145"/>
      <c r="AO189" s="145"/>
      <c r="AP189" s="263"/>
      <c r="AQ189" s="108"/>
      <c r="AR189" s="145"/>
      <c r="AS189" s="145"/>
      <c r="AT189" s="145"/>
      <c r="AU189" s="145"/>
      <c r="AV189" s="145"/>
      <c r="AW189" s="145"/>
      <c r="AX189" s="145"/>
      <c r="AY189" s="263"/>
      <c r="AZ189" s="360"/>
      <c r="BA189" s="145"/>
      <c r="BB189" s="145"/>
      <c r="BC189" s="145"/>
      <c r="BD189" s="145"/>
      <c r="BE189" s="145"/>
      <c r="BF189" s="145"/>
      <c r="BG189" s="145"/>
      <c r="BH189" s="145"/>
      <c r="BI189" s="145"/>
      <c r="BJ189" s="145"/>
    </row>
    <row r="190" spans="2:62" x14ac:dyDescent="0.2">
      <c r="B190" s="53" t="s">
        <v>224</v>
      </c>
      <c r="C190" s="53" t="s">
        <v>212</v>
      </c>
      <c r="D190" s="204">
        <f>Cumulative!D195</f>
        <v>106.95805605302635</v>
      </c>
      <c r="E190" s="20">
        <f>Cumulative!E195-Cumulative!D195</f>
        <v>114.03479619410965</v>
      </c>
      <c r="F190" s="20">
        <f>Cumulative!F195-Cumulative!E195</f>
        <v>109.80012479318816</v>
      </c>
      <c r="G190" s="20">
        <f>Cumulative!G195-Cumulative!F195</f>
        <v>104.16162674381951</v>
      </c>
      <c r="H190" s="11"/>
      <c r="I190" s="20">
        <f>Cumulative!I195</f>
        <v>82.132688020727159</v>
      </c>
      <c r="J190" s="20">
        <f>Cumulative!J195-Cumulative!I195</f>
        <v>79.746803482292165</v>
      </c>
      <c r="K190" s="20">
        <f>Cumulative!K195-Cumulative!J195</f>
        <v>65.624699280419946</v>
      </c>
      <c r="L190" s="20">
        <f>Cumulative!L195-Cumulative!K195</f>
        <v>57.600054381092292</v>
      </c>
      <c r="M190" s="15"/>
      <c r="N190" s="20">
        <f>Cumulative!N195</f>
        <v>52.604329058814443</v>
      </c>
      <c r="O190" s="20">
        <f>Cumulative!O195-Cumulative!N195</f>
        <v>79.558417227592486</v>
      </c>
      <c r="P190" s="20">
        <f>Cumulative!P195-Cumulative!O195</f>
        <v>83.730866766679185</v>
      </c>
      <c r="Q190" s="20">
        <f>Cumulative!Q195-Cumulative!P195</f>
        <v>127.16772988593013</v>
      </c>
      <c r="R190" s="15"/>
      <c r="S190" s="20">
        <f>Cumulative!S195</f>
        <v>106.41257141203276</v>
      </c>
      <c r="T190" s="20">
        <f>Cumulative!T195-Cumulative!S195</f>
        <v>76.663837028855923</v>
      </c>
      <c r="U190" s="205">
        <f>Cumulative!U195-Cumulative!T195</f>
        <v>80.766486948102425</v>
      </c>
      <c r="V190" s="205">
        <f>Cumulative!V195-Cumulative!U195</f>
        <v>96.454949517083378</v>
      </c>
      <c r="X190" s="20">
        <f>Cumulative!X195</f>
        <v>68.057291938848934</v>
      </c>
      <c r="Y190" s="20">
        <f>Cumulative!Y195-Cumulative!X195</f>
        <v>62.304530080755868</v>
      </c>
      <c r="Z190" s="20">
        <f>Cumulative!Z195-Cumulative!Y195</f>
        <v>32.436733417472027</v>
      </c>
      <c r="AA190" s="20">
        <f>Cumulative!AA195-Cumulative!Z195</f>
        <v>74.809019124830513</v>
      </c>
      <c r="AC190" s="20">
        <f>Cumulative!AC195</f>
        <v>66.370252529887864</v>
      </c>
      <c r="AD190" s="20">
        <f>Cumulative!AD195-Cumulative!AC195</f>
        <v>76.80174356573491</v>
      </c>
      <c r="AE190" s="20">
        <f>Cumulative!AE195-Cumulative!AD195</f>
        <v>62.795666209980766</v>
      </c>
      <c r="AF190" s="20">
        <f>Cumulative!AF195-Cumulative!AE195</f>
        <v>98.455939606212326</v>
      </c>
      <c r="AG190" s="20"/>
      <c r="AH190" s="20">
        <f>Cumulative!AH195</f>
        <v>86.849049670975717</v>
      </c>
      <c r="AI190" s="20">
        <f>Cumulative!AI195-Cumulative!AH195</f>
        <v>80.065846813820485</v>
      </c>
      <c r="AJ190" s="20">
        <f>Cumulative!AJ195-Cumulative!AI195</f>
        <v>93.714899171807929</v>
      </c>
      <c r="AK190" s="20">
        <f>Cumulative!AK195-Cumulative!AJ195</f>
        <v>118.0471791376001</v>
      </c>
      <c r="AM190" s="20">
        <f>Cumulative!AM195</f>
        <v>116.71462985674557</v>
      </c>
      <c r="AN190" s="20">
        <f>Cumulative!AN195-Cumulative!AM195</f>
        <v>91.707982267212174</v>
      </c>
      <c r="AO190" s="20">
        <f>Cumulative!AO195-Cumulative!AN195</f>
        <v>74.587703047318968</v>
      </c>
      <c r="AP190" s="205">
        <f>Cumulative!AP195-Cumulative!AO195</f>
        <v>117.75525458037657</v>
      </c>
      <c r="AR190" s="20">
        <f>Cumulative!AR195</f>
        <v>48.929073932915351</v>
      </c>
      <c r="AS190" s="20">
        <f>Cumulative!AS195-Cumulative!AR195</f>
        <v>86.919416943728351</v>
      </c>
      <c r="AT190" s="20">
        <f>Cumulative!AT195-Cumulative!AS195</f>
        <v>71.236216475096541</v>
      </c>
      <c r="AU190" s="20">
        <f>Cumulative!AU195-Cumulative!AT195</f>
        <v>71.654079337547103</v>
      </c>
      <c r="AV190" s="20"/>
      <c r="AW190" s="20">
        <f>Cumulative!AW195</f>
        <v>126.17464831170788</v>
      </c>
      <c r="AX190" s="20">
        <f>Cumulative!AX195-Cumulative!AW195</f>
        <v>209.30781556391634</v>
      </c>
      <c r="AY190" s="205">
        <f>Cumulative!AY195-Cumulative!AX195</f>
        <v>269.99834680116038</v>
      </c>
      <c r="AZ190" s="361"/>
      <c r="BA190" s="20"/>
      <c r="BB190" s="20">
        <f>Cumulative!BB195</f>
        <v>584.80782346318608</v>
      </c>
      <c r="BC190" s="20">
        <f>Cumulative!BC195-Cumulative!BB195</f>
        <v>316.70271095799421</v>
      </c>
      <c r="BD190" s="20">
        <f>Cumulative!BD195-Cumulative!BC195</f>
        <v>321.99488593045214</v>
      </c>
      <c r="BE190" s="20">
        <f>Cumulative!BE195-Cumulative!BD195</f>
        <v>398.60943404534237</v>
      </c>
      <c r="BF190" s="20"/>
      <c r="BG190" s="20">
        <f>Cumulative!BG195</f>
        <v>281.0077253077344</v>
      </c>
      <c r="BH190" s="20">
        <f>Cumulative!BH195-Cumulative!BG195</f>
        <v>90.645703318682365</v>
      </c>
      <c r="BI190" s="20">
        <f>Cumulative!BI195-Cumulative!BH195</f>
        <v>108.5420887909346</v>
      </c>
      <c r="BJ190" s="20">
        <f>Cumulative!BJ195-Cumulative!BI195</f>
        <v>147.61837779958393</v>
      </c>
    </row>
    <row r="191" spans="2:62" x14ac:dyDescent="0.2">
      <c r="B191" s="53" t="s">
        <v>225</v>
      </c>
      <c r="C191" s="53" t="s">
        <v>213</v>
      </c>
      <c r="D191" s="204">
        <f>Cumulative!D196</f>
        <v>47.118377488914298</v>
      </c>
      <c r="E191" s="20">
        <f>Cumulative!E196-Cumulative!D196</f>
        <v>53.015438888904818</v>
      </c>
      <c r="F191" s="20">
        <f>Cumulative!F196-Cumulative!E196</f>
        <v>6.0788017969831287</v>
      </c>
      <c r="G191" s="20">
        <f>Cumulative!G196-Cumulative!F196</f>
        <v>41.313022727139995</v>
      </c>
      <c r="H191" s="11"/>
      <c r="I191" s="20">
        <f>Cumulative!I196</f>
        <v>49.713620611424922</v>
      </c>
      <c r="J191" s="20">
        <f>Cumulative!J196-Cumulative!I196</f>
        <v>46.040629490938635</v>
      </c>
      <c r="K191" s="20">
        <f>Cumulative!K196-Cumulative!J196</f>
        <v>27.755254278191202</v>
      </c>
      <c r="L191" s="20">
        <f>Cumulative!L196-Cumulative!K196</f>
        <v>21.271957563680374</v>
      </c>
      <c r="M191" s="15"/>
      <c r="N191" s="20">
        <f>Cumulative!N196</f>
        <v>32.180462311672784</v>
      </c>
      <c r="O191" s="20">
        <f>Cumulative!O196-Cumulative!N196</f>
        <v>28.540643704405163</v>
      </c>
      <c r="P191" s="20">
        <f>Cumulative!P196-Cumulative!O196</f>
        <v>20.380290510408592</v>
      </c>
      <c r="Q191" s="20">
        <f>Cumulative!Q196-Cumulative!P196</f>
        <v>24.047516717851948</v>
      </c>
      <c r="R191" s="15"/>
      <c r="S191" s="20">
        <f>Cumulative!S196</f>
        <v>48.302110081859539</v>
      </c>
      <c r="T191" s="20">
        <f>Cumulative!T196-Cumulative!S196</f>
        <v>49.438530511344268</v>
      </c>
      <c r="U191" s="205">
        <f>Cumulative!U196-Cumulative!T196</f>
        <v>51.033687695511844</v>
      </c>
      <c r="V191" s="205">
        <f>Cumulative!V196-Cumulative!U196</f>
        <v>47.902394498650693</v>
      </c>
      <c r="X191" s="20">
        <f>Cumulative!X196</f>
        <v>37.197685060493143</v>
      </c>
      <c r="Y191" s="20">
        <f>Cumulative!Y196-Cumulative!X196</f>
        <v>27.534880344590661</v>
      </c>
      <c r="Z191" s="20">
        <f>Cumulative!Z196-Cumulative!Y196</f>
        <v>14.750574778660621</v>
      </c>
      <c r="AA191" s="20">
        <f>Cumulative!AA196-Cumulative!Z196</f>
        <v>12.976160866902333</v>
      </c>
      <c r="AC191" s="20">
        <f>Cumulative!AC196</f>
        <v>27.142968832325458</v>
      </c>
      <c r="AD191" s="20">
        <f>Cumulative!AD196-Cumulative!AC196</f>
        <v>26.111081269250434</v>
      </c>
      <c r="AE191" s="20">
        <f>Cumulative!AE196-Cumulative!AD196</f>
        <v>33.881499419804278</v>
      </c>
      <c r="AF191" s="20">
        <f>Cumulative!AF196-Cumulative!AE196</f>
        <v>33.903850405615756</v>
      </c>
      <c r="AG191" s="20"/>
      <c r="AH191" s="20">
        <f>Cumulative!AH196</f>
        <v>29.271997510561654</v>
      </c>
      <c r="AI191" s="20">
        <f>Cumulative!AI196-Cumulative!AH196</f>
        <v>18.408345383550916</v>
      </c>
      <c r="AJ191" s="20">
        <f>Cumulative!AJ196-Cumulative!AI196</f>
        <v>41.664957403108261</v>
      </c>
      <c r="AK191" s="20">
        <f>Cumulative!AK196-Cumulative!AJ196</f>
        <v>43.764137444176583</v>
      </c>
      <c r="AM191" s="20">
        <f>Cumulative!AM196</f>
        <v>26.76663576657679</v>
      </c>
      <c r="AN191" s="20">
        <f>Cumulative!AN196-Cumulative!AM196</f>
        <v>21.811229623454189</v>
      </c>
      <c r="AO191" s="20">
        <f>Cumulative!AO196-Cumulative!AN196</f>
        <v>27.652679379471877</v>
      </c>
      <c r="AP191" s="205">
        <f>Cumulative!AP196-Cumulative!AO196</f>
        <v>-15.646110427613237</v>
      </c>
      <c r="AR191" s="20">
        <f>Cumulative!AR196</f>
        <v>18.92084878686628</v>
      </c>
      <c r="AS191" s="20">
        <f>Cumulative!AS196-Cumulative!AR196</f>
        <v>12.835754078291409</v>
      </c>
      <c r="AT191" s="20">
        <f>Cumulative!AT196-Cumulative!AS196</f>
        <v>26.171165446375028</v>
      </c>
      <c r="AU191" s="20">
        <f>Cumulative!AU196-Cumulative!AT196</f>
        <v>27.232406000699072</v>
      </c>
      <c r="AV191" s="20"/>
      <c r="AW191" s="20">
        <f>Cumulative!AW196</f>
        <v>34.987234569163348</v>
      </c>
      <c r="AX191" s="20">
        <f>Cumulative!AX196-Cumulative!AW196</f>
        <v>63.884438238837944</v>
      </c>
      <c r="AY191" s="205">
        <f>Cumulative!AY196-Cumulative!AX196</f>
        <v>82.245595353382797</v>
      </c>
      <c r="AZ191" s="361"/>
      <c r="BA191" s="20"/>
      <c r="BB191" s="20">
        <f>Cumulative!BB196</f>
        <v>31.428163119718647</v>
      </c>
      <c r="BC191" s="20">
        <f>Cumulative!BC196-Cumulative!BB196</f>
        <v>34.589727374727431</v>
      </c>
      <c r="BD191" s="20">
        <f>Cumulative!BD196-Cumulative!BC196</f>
        <v>69.083754375160993</v>
      </c>
      <c r="BE191" s="20">
        <f>Cumulative!BE196-Cumulative!BD196</f>
        <v>39.09389878212437</v>
      </c>
      <c r="BF191" s="20"/>
      <c r="BG191" s="20">
        <f>Cumulative!BG196</f>
        <v>49.056116349565372</v>
      </c>
      <c r="BH191" s="20">
        <f>Cumulative!BH196-Cumulative!BG196</f>
        <v>15.105465765296074</v>
      </c>
      <c r="BI191" s="20">
        <f>Cumulative!BI196-Cumulative!BH196</f>
        <v>19.049411749219615</v>
      </c>
      <c r="BJ191" s="20">
        <f>Cumulative!BJ196-Cumulative!BI196</f>
        <v>27.808096633369857</v>
      </c>
    </row>
    <row r="192" spans="2:62" x14ac:dyDescent="0.2">
      <c r="B192" s="53" t="s">
        <v>227</v>
      </c>
      <c r="C192" s="53" t="s">
        <v>214</v>
      </c>
      <c r="D192" s="204">
        <f>Cumulative!D197</f>
        <v>5.2867744728094586</v>
      </c>
      <c r="E192" s="20">
        <f>Cumulative!E197-Cumulative!D197</f>
        <v>4.3088389610493483</v>
      </c>
      <c r="F192" s="20">
        <f>Cumulative!F197-Cumulative!E197</f>
        <v>4.4888936083947151</v>
      </c>
      <c r="G192" s="20">
        <f>Cumulative!G197-Cumulative!F197</f>
        <v>4.0868439735732434</v>
      </c>
      <c r="H192" s="11"/>
      <c r="I192" s="20">
        <f>Cumulative!I197</f>
        <v>6.5758757422519745</v>
      </c>
      <c r="J192" s="20">
        <f>Cumulative!J197-Cumulative!I197</f>
        <v>6.1268766282299234</v>
      </c>
      <c r="K192" s="20">
        <f>Cumulative!K197-Cumulative!J197</f>
        <v>0.1384406585847433</v>
      </c>
      <c r="L192" s="20">
        <f>Cumulative!L197-Cumulative!K197</f>
        <v>6.6890757476226348</v>
      </c>
      <c r="M192" s="15"/>
      <c r="N192" s="20">
        <f>Cumulative!N197</f>
        <v>5.2918982468084135</v>
      </c>
      <c r="O192" s="20">
        <f>Cumulative!O197-Cumulative!N197</f>
        <v>4.8854622718939158</v>
      </c>
      <c r="P192" s="20">
        <f>Cumulative!P197-Cumulative!O197</f>
        <v>5.8733688286998849</v>
      </c>
      <c r="Q192" s="20">
        <f>Cumulative!Q197-Cumulative!P197</f>
        <v>4.0941367048547121</v>
      </c>
      <c r="R192" s="15"/>
      <c r="S192" s="20">
        <f>Cumulative!S197</f>
        <v>-9.6475586048987094E-2</v>
      </c>
      <c r="T192" s="20">
        <f>Cumulative!T197-Cumulative!S197</f>
        <v>-3.3183489337848715</v>
      </c>
      <c r="U192" s="205">
        <v>0</v>
      </c>
      <c r="V192" s="205">
        <f>Cumulative!V197-Cumulative!U197</f>
        <v>0</v>
      </c>
      <c r="X192" s="20"/>
      <c r="Y192" s="20"/>
      <c r="Z192" s="20"/>
      <c r="AA192" s="20"/>
      <c r="AC192" s="20"/>
      <c r="AD192" s="20"/>
      <c r="AE192" s="20"/>
      <c r="AF192" s="20"/>
      <c r="AG192" s="20"/>
      <c r="AH192" s="20"/>
      <c r="AI192" s="20"/>
      <c r="AJ192" s="20"/>
      <c r="AK192" s="20"/>
      <c r="AM192" s="20"/>
      <c r="AN192" s="20"/>
      <c r="AO192" s="20"/>
      <c r="AP192" s="205"/>
      <c r="AR192" s="20"/>
      <c r="AS192" s="20"/>
      <c r="AT192" s="20"/>
      <c r="AU192" s="20"/>
      <c r="AV192" s="20"/>
      <c r="AW192" s="20"/>
      <c r="AX192" s="20"/>
      <c r="AY192" s="205"/>
      <c r="AZ192" s="361"/>
      <c r="BA192" s="20"/>
      <c r="BB192" s="20"/>
      <c r="BC192" s="20"/>
      <c r="BD192" s="20"/>
      <c r="BE192" s="20"/>
      <c r="BF192" s="20"/>
      <c r="BG192" s="20"/>
      <c r="BH192" s="20"/>
      <c r="BI192" s="20"/>
      <c r="BJ192" s="20"/>
    </row>
    <row r="193" spans="2:62" x14ac:dyDescent="0.2">
      <c r="B193" s="53" t="s">
        <v>226</v>
      </c>
      <c r="C193" s="53" t="s">
        <v>215</v>
      </c>
      <c r="D193" s="204">
        <f>Cumulative!D198</f>
        <v>5.3198168132645174</v>
      </c>
      <c r="E193" s="20">
        <f>Cumulative!E198-Cumulative!D198</f>
        <v>7.343781868154589</v>
      </c>
      <c r="F193" s="20">
        <f>Cumulative!F198-Cumulative!E198</f>
        <v>6.3729953117637343</v>
      </c>
      <c r="G193" s="20">
        <f>Cumulative!G198-Cumulative!F198</f>
        <v>9.2013638685798114</v>
      </c>
      <c r="H193" s="11"/>
      <c r="I193" s="20">
        <f>Cumulative!I198</f>
        <v>2.6303502969007897</v>
      </c>
      <c r="J193" s="20">
        <f>Cumulative!J198-Cumulative!I198</f>
        <v>5.7521766480872643</v>
      </c>
      <c r="K193" s="20">
        <f>Cumulative!K198-Cumulative!J198</f>
        <v>5.9768366885002582</v>
      </c>
      <c r="L193" s="20">
        <f>Cumulative!L198-Cumulative!K198</f>
        <v>6.2384761052707933</v>
      </c>
      <c r="M193" s="15"/>
      <c r="N193" s="20">
        <f>Cumulative!N198</f>
        <v>4.490962295940113</v>
      </c>
      <c r="O193" s="20">
        <f>Cumulative!O198-Cumulative!N198</f>
        <v>8.3165026264718076</v>
      </c>
      <c r="P193" s="20">
        <f>Cumulative!P198-Cumulative!O198</f>
        <v>5.8147721197325488</v>
      </c>
      <c r="Q193" s="20">
        <f>Cumulative!Q198-Cumulative!P198</f>
        <v>8.1855304434170755</v>
      </c>
      <c r="R193" s="15"/>
      <c r="S193" s="20">
        <f>Cumulative!S198</f>
        <v>3.7303893272275008</v>
      </c>
      <c r="T193" s="20">
        <f>Cumulative!T198-Cumulative!S198</f>
        <v>3.360598323651991</v>
      </c>
      <c r="U193" s="205">
        <f>Cumulative!U198-Cumulative!T198</f>
        <v>3.132081057926686</v>
      </c>
      <c r="V193" s="205">
        <f>Cumulative!V198-Cumulative!U198</f>
        <v>3.5569335550513372</v>
      </c>
      <c r="X193" s="20">
        <f>Cumulative!X198</f>
        <v>2.1305590506550467</v>
      </c>
      <c r="Y193" s="20">
        <f>Cumulative!Y198-Cumulative!X198</f>
        <v>1.2854074614865789</v>
      </c>
      <c r="Z193" s="20">
        <f>Cumulative!Z198-Cumulative!Y198</f>
        <v>5.2871009168844942</v>
      </c>
      <c r="AA193" s="20">
        <f>Cumulative!AA198-Cumulative!Z198</f>
        <v>2.3061233059492441</v>
      </c>
      <c r="AC193" s="20">
        <f>Cumulative!AC198</f>
        <v>2.9743391018515686</v>
      </c>
      <c r="AD193" s="20">
        <f>Cumulative!AD198-Cumulative!AC198</f>
        <v>3.3375075099284759</v>
      </c>
      <c r="AE193" s="20">
        <f>Cumulative!AE198-Cumulative!AD198</f>
        <v>3.9565370520615311</v>
      </c>
      <c r="AF193" s="20">
        <f>Cumulative!AF198-Cumulative!AE198</f>
        <v>1.8132780873310317</v>
      </c>
      <c r="AG193" s="20"/>
      <c r="AH193" s="20">
        <f>Cumulative!AH198</f>
        <v>2.4788898792727889</v>
      </c>
      <c r="AI193" s="20">
        <f>Cumulative!AI198-Cumulative!AH198</f>
        <v>3.9739621802484533</v>
      </c>
      <c r="AJ193" s="20">
        <f>Cumulative!AJ198-Cumulative!AI198</f>
        <v>5.0550960749540961</v>
      </c>
      <c r="AK193" s="20">
        <f>Cumulative!AK198-Cumulative!AJ198</f>
        <v>5.1088044864107403</v>
      </c>
      <c r="AM193" s="20">
        <f>Cumulative!AM198</f>
        <v>4.9752673261038209</v>
      </c>
      <c r="AN193" s="20">
        <f>Cumulative!AN198-Cumulative!AM198</f>
        <v>9.5950313037983506</v>
      </c>
      <c r="AO193" s="20">
        <f>Cumulative!AO198-Cumulative!AN198</f>
        <v>9.9076811761486354</v>
      </c>
      <c r="AP193" s="205">
        <f>Cumulative!AP198-Cumulative!AO198</f>
        <v>9.8305435680789337</v>
      </c>
      <c r="AR193" s="20">
        <f>Cumulative!AR198</f>
        <v>2.7417153496892221</v>
      </c>
      <c r="AS193" s="20">
        <f>Cumulative!AS198-Cumulative!AR198</f>
        <v>2.6495554045409073</v>
      </c>
      <c r="AT193" s="20">
        <f>Cumulative!AT198-Cumulative!AS198</f>
        <v>7.4234818941991811</v>
      </c>
      <c r="AU193" s="20">
        <f>Cumulative!AU198-Cumulative!AT198</f>
        <v>0.36677823876672377</v>
      </c>
      <c r="AV193" s="20"/>
      <c r="AW193" s="20">
        <f>Cumulative!AW198</f>
        <v>2.999674474787938</v>
      </c>
      <c r="AX193" s="20">
        <f>Cumulative!AX198-Cumulative!AW198</f>
        <v>5.3877236950629346</v>
      </c>
      <c r="AY193" s="205">
        <f>Cumulative!AY198-Cumulative!AX198</f>
        <v>6.2598055519441402</v>
      </c>
      <c r="AZ193" s="361"/>
      <c r="BA193" s="20"/>
      <c r="BB193" s="20">
        <f>Cumulative!BB198</f>
        <v>0.68549413089219968</v>
      </c>
      <c r="BC193" s="20">
        <f>Cumulative!BC198-Cumulative!BB198</f>
        <v>-2.2976046194403175</v>
      </c>
      <c r="BD193" s="20">
        <f>Cumulative!BD198-Cumulative!BC198</f>
        <v>-1.3051786983637335</v>
      </c>
      <c r="BE193" s="20">
        <f>Cumulative!BE198-Cumulative!BD198</f>
        <v>1.0354346411390218</v>
      </c>
      <c r="BF193" s="20"/>
      <c r="BG193" s="20">
        <f>Cumulative!BG198</f>
        <v>-1.2504500245967642</v>
      </c>
      <c r="BH193" s="20">
        <f>Cumulative!BH198-Cumulative!BG198</f>
        <v>-0.37504607681338609</v>
      </c>
      <c r="BI193" s="20">
        <f>Cumulative!BI198-Cumulative!BH198</f>
        <v>1.6254961014101503</v>
      </c>
      <c r="BJ193" s="20">
        <f>Cumulative!BJ198-Cumulative!BI198</f>
        <v>0</v>
      </c>
    </row>
    <row r="194" spans="2:62" x14ac:dyDescent="0.2">
      <c r="B194" s="53" t="s">
        <v>228</v>
      </c>
      <c r="C194" s="53" t="s">
        <v>216</v>
      </c>
      <c r="D194" s="204">
        <f>Cumulative!D199</f>
        <v>6.0797906437308766</v>
      </c>
      <c r="E194" s="20">
        <f>Cumulative!E199-Cumulative!D199</f>
        <v>-11.88937972953655</v>
      </c>
      <c r="F194" s="20">
        <f>Cumulative!F199-Cumulative!E199</f>
        <v>23.881490815820467</v>
      </c>
      <c r="G194" s="20">
        <f>Cumulative!G199-Cumulative!F199</f>
        <v>15.4405721788197</v>
      </c>
      <c r="H194" s="11"/>
      <c r="I194" s="20">
        <f>Cumulative!I199</f>
        <v>1.7097276929855132</v>
      </c>
      <c r="J194" s="20">
        <f>Cumulative!J199-Cumulative!I199</f>
        <v>-6.9649272777280249</v>
      </c>
      <c r="K194" s="20">
        <f>Cumulative!K199-Cumulative!J199</f>
        <v>-1.5765681351550116</v>
      </c>
      <c r="L194" s="20">
        <f>Cumulative!L199-Cumulative!K199</f>
        <v>1.9335009527535894</v>
      </c>
      <c r="M194" s="15"/>
      <c r="N194" s="20">
        <f>Cumulative!N199</f>
        <v>21.911319227325645</v>
      </c>
      <c r="O194" s="20">
        <f>Cumulative!O199-Cumulative!N199</f>
        <v>-0.47025071882354652</v>
      </c>
      <c r="P194" s="20">
        <f>Cumulative!P199-Cumulative!O199</f>
        <v>-6.8880304558398819</v>
      </c>
      <c r="Q194" s="20">
        <f>Cumulative!Q199-Cumulative!P199</f>
        <v>-9.1654575968260623</v>
      </c>
      <c r="R194" s="15"/>
      <c r="S194" s="20">
        <f>Cumulative!S199</f>
        <v>5.4508706117677708</v>
      </c>
      <c r="T194" s="20">
        <f>Cumulative!T199-Cumulative!S199</f>
        <v>0.21146596448735178</v>
      </c>
      <c r="U194" s="205">
        <f>Cumulative!U199-Cumulative!T199</f>
        <v>13.82222507171705</v>
      </c>
      <c r="V194" s="205">
        <f>Cumulative!V199-Cumulative!U199</f>
        <v>-5.5241069735165222</v>
      </c>
      <c r="X194" s="20">
        <f>Cumulative!X199</f>
        <v>0.42879175862239932</v>
      </c>
      <c r="Y194" s="20">
        <f>Cumulative!Y199-Cumulative!X199</f>
        <v>-5.6666070772395587</v>
      </c>
      <c r="Z194" s="20">
        <f>Cumulative!Z199-Cumulative!Y199</f>
        <v>3.6873528858830946</v>
      </c>
      <c r="AA194" s="20">
        <f>Cumulative!AA199-Cumulative!Z199</f>
        <v>9.8148142852765474</v>
      </c>
      <c r="AC194" s="20">
        <f>Cumulative!AC199</f>
        <v>18.644857112749548</v>
      </c>
      <c r="AD194" s="20">
        <f>Cumulative!AD199-Cumulative!AC199</f>
        <v>6.4818109565497011</v>
      </c>
      <c r="AE194" s="20">
        <f>Cumulative!AE199-Cumulative!AD199</f>
        <v>5.4727723980750618</v>
      </c>
      <c r="AF194" s="20">
        <f>Cumulative!AF199-Cumulative!AE199</f>
        <v>-8.9895461861989112</v>
      </c>
      <c r="AG194" s="20"/>
      <c r="AH194" s="20">
        <f>Cumulative!AH199</f>
        <v>10.214432764946739</v>
      </c>
      <c r="AI194" s="20">
        <f>Cumulative!AI199-Cumulative!AH199</f>
        <v>7.6109392428169009</v>
      </c>
      <c r="AJ194" s="20">
        <f>Cumulative!AJ199-Cumulative!AI199</f>
        <v>6.5089737645710564</v>
      </c>
      <c r="AK194" s="20">
        <f>Cumulative!AK199-Cumulative!AJ199</f>
        <v>-12.868467524333651</v>
      </c>
      <c r="AM194" s="20">
        <f>Cumulative!AM199</f>
        <v>-1.1190570885461484</v>
      </c>
      <c r="AN194" s="20">
        <f>Cumulative!AN199-Cumulative!AM199</f>
        <v>37.789682631871365</v>
      </c>
      <c r="AO194" s="20">
        <f>Cumulative!AO199-Cumulative!AN199</f>
        <v>2.2052620331396611</v>
      </c>
      <c r="AP194" s="205">
        <f>Cumulative!AP199-Cumulative!AO199</f>
        <v>-20.493563031118459</v>
      </c>
      <c r="AR194" s="20">
        <f>Cumulative!AR199</f>
        <v>35.627235175906648</v>
      </c>
      <c r="AS194" s="20">
        <f>Cumulative!AS199-Cumulative!AR199</f>
        <v>2.4864543272603683</v>
      </c>
      <c r="AT194" s="20">
        <f>Cumulative!AT199-Cumulative!AS199</f>
        <v>-8.2455670127816134</v>
      </c>
      <c r="AU194" s="20">
        <f>Cumulative!AU199-Cumulative!AT199</f>
        <v>31.825877487437467</v>
      </c>
      <c r="AV194" s="20"/>
      <c r="AW194" s="20">
        <f>Cumulative!AW199</f>
        <v>33.964923985827554</v>
      </c>
      <c r="AX194" s="20">
        <f>Cumulative!AX199-Cumulative!AW199</f>
        <v>23.400571362060994</v>
      </c>
      <c r="AY194" s="205">
        <f>Cumulative!AY199-Cumulative!AX199</f>
        <v>7.1011180807867262</v>
      </c>
      <c r="AZ194" s="361"/>
      <c r="BA194" s="20"/>
      <c r="BB194" s="20">
        <f>Cumulative!BB199</f>
        <v>2.916254692439697</v>
      </c>
      <c r="BC194" s="20">
        <f>Cumulative!BC199-Cumulative!BB199</f>
        <v>36.495259446293545</v>
      </c>
      <c r="BD194" s="20">
        <f>Cumulative!BD199-Cumulative!BC199</f>
        <v>1.1756257141277473</v>
      </c>
      <c r="BE194" s="20">
        <f>Cumulative!BE199-Cumulative!BD199</f>
        <v>21.616176295785088</v>
      </c>
      <c r="BF194" s="20"/>
      <c r="BG194" s="20">
        <f>Cumulative!BG199</f>
        <v>0.89317858899768876</v>
      </c>
      <c r="BH194" s="20">
        <f>Cumulative!BH199-Cumulative!BG199</f>
        <v>-10.659159166269871</v>
      </c>
      <c r="BI194" s="20">
        <f>Cumulative!BI199-Cumulative!BH199</f>
        <v>-4.4915055098883414</v>
      </c>
      <c r="BJ194" s="20">
        <f>Cumulative!BJ199-Cumulative!BI199</f>
        <v>-19.28050839003857</v>
      </c>
    </row>
    <row r="195" spans="2:62" x14ac:dyDescent="0.2">
      <c r="B195" s="53" t="s">
        <v>229</v>
      </c>
      <c r="C195" s="53" t="s">
        <v>217</v>
      </c>
      <c r="D195" s="204">
        <f>Cumulative!D200</f>
        <v>-6.5093410696466458</v>
      </c>
      <c r="E195" s="20">
        <f>Cumulative!E200-Cumulative!D200</f>
        <v>-4.3917980014718632</v>
      </c>
      <c r="F195" s="20">
        <f>Cumulative!F200-Cumulative!E200</f>
        <v>10.901139071118509</v>
      </c>
      <c r="G195" s="20">
        <f>Cumulative!G200-Cumulative!F200</f>
        <v>-21.580489436495149</v>
      </c>
      <c r="H195" s="11"/>
      <c r="I195" s="20">
        <f>Cumulative!I200</f>
        <v>4.2085604750412635</v>
      </c>
      <c r="J195" s="20">
        <f>Cumulative!J200-Cumulative!I200</f>
        <v>8.1717870129410954</v>
      </c>
      <c r="K195" s="20">
        <f>Cumulative!K200-Cumulative!J200</f>
        <v>7.6405273578284394</v>
      </c>
      <c r="L195" s="20">
        <f>Cumulative!L200-Cumulative!K200</f>
        <v>2.5551110873718201</v>
      </c>
      <c r="M195" s="15"/>
      <c r="N195" s="20">
        <f>Cumulative!N200</f>
        <v>9.0677391580446862</v>
      </c>
      <c r="O195" s="20">
        <f>Cumulative!O200-Cumulative!N200</f>
        <v>0.30915480300689957</v>
      </c>
      <c r="P195" s="20">
        <f>Cumulative!P200-Cumulative!O200</f>
        <v>8.0302350495113757</v>
      </c>
      <c r="Q195" s="20">
        <f>Cumulative!Q200-Cumulative!P200</f>
        <v>12.341684810793197</v>
      </c>
      <c r="R195" s="15"/>
      <c r="S195" s="20">
        <f>Cumulative!S200</f>
        <v>19.938287783457334</v>
      </c>
      <c r="T195" s="20">
        <f>Cumulative!T200-Cumulative!S200</f>
        <v>18.844362120370057</v>
      </c>
      <c r="U195" s="205">
        <f>Cumulative!U200-Cumulative!T200</f>
        <v>26.452674678604112</v>
      </c>
      <c r="V195" s="205">
        <f>Cumulative!V200-Cumulative!U200</f>
        <v>24.646380660039114</v>
      </c>
      <c r="X195" s="20">
        <f>Cumulative!X200</f>
        <v>30.44421486219035</v>
      </c>
      <c r="Y195" s="20">
        <f>Cumulative!Y200-Cumulative!X200</f>
        <v>28.01151207683322</v>
      </c>
      <c r="Z195" s="20">
        <f>Cumulative!Z200-Cumulative!Y200</f>
        <v>21.407715350863178</v>
      </c>
      <c r="AA195" s="20">
        <f>Cumulative!AA200-Cumulative!Z200</f>
        <v>23.112768609212083</v>
      </c>
      <c r="AC195" s="20">
        <f>Cumulative!AC200</f>
        <v>11.727394173014757</v>
      </c>
      <c r="AD195" s="20">
        <f>Cumulative!AD200-Cumulative!AC200</f>
        <v>13.657956134472199</v>
      </c>
      <c r="AE195" s="20">
        <f>Cumulative!AE200-Cumulative!AD200</f>
        <v>11.693971670625441</v>
      </c>
      <c r="AF195" s="20">
        <f>Cumulative!AF200-Cumulative!AE200</f>
        <v>9.1565977448148317</v>
      </c>
      <c r="AG195" s="20"/>
      <c r="AH195" s="20">
        <f>Cumulative!AH200</f>
        <v>10.777017702086663</v>
      </c>
      <c r="AI195" s="20">
        <f>Cumulative!AI200-Cumulative!AH200</f>
        <v>14.764819692780708</v>
      </c>
      <c r="AJ195" s="20">
        <f>Cumulative!AJ200-Cumulative!AI200</f>
        <v>6.3288308474278381</v>
      </c>
      <c r="AK195" s="20">
        <f>Cumulative!AK200-Cumulative!AJ200</f>
        <v>21.583606983434287</v>
      </c>
      <c r="AM195" s="20">
        <f>Cumulative!AM200</f>
        <v>11.659365071203789</v>
      </c>
      <c r="AN195" s="20">
        <f>Cumulative!AN200-Cumulative!AM200</f>
        <v>0.27848464657320093</v>
      </c>
      <c r="AO195" s="20">
        <f>Cumulative!AO200-Cumulative!AN200</f>
        <v>14.261117996797163</v>
      </c>
      <c r="AP195" s="205">
        <f>Cumulative!AP200-Cumulative!AO200</f>
        <v>13.083596418884618</v>
      </c>
      <c r="AR195" s="20">
        <f>Cumulative!AR200</f>
        <v>3.6907706630431836</v>
      </c>
      <c r="AS195" s="20">
        <f>Cumulative!AS200-Cumulative!AR200</f>
        <v>4.2952293311907521</v>
      </c>
      <c r="AT195" s="20">
        <f>Cumulative!AT200-Cumulative!AS200</f>
        <v>16.484949936394031</v>
      </c>
      <c r="AU195" s="20">
        <f>Cumulative!AU200-Cumulative!AT200</f>
        <v>16.390409749134292</v>
      </c>
      <c r="AV195" s="20"/>
      <c r="AW195" s="20">
        <f>Cumulative!AW200</f>
        <v>13.303489038409285</v>
      </c>
      <c r="AX195" s="20">
        <f>Cumulative!AX200-Cumulative!AW200</f>
        <v>25.213920534533482</v>
      </c>
      <c r="AY195" s="205">
        <f>Cumulative!AY200-Cumulative!AX200</f>
        <v>28.78676177231641</v>
      </c>
      <c r="AZ195" s="361"/>
      <c r="BA195" s="20"/>
      <c r="BB195" s="20">
        <f>Cumulative!BB200</f>
        <v>28.198207723311331</v>
      </c>
      <c r="BC195" s="20">
        <f>Cumulative!BC200-Cumulative!BB200</f>
        <v>28.658176824019844</v>
      </c>
      <c r="BD195" s="20">
        <f>Cumulative!BD200-Cumulative!BC200</f>
        <v>41.21268156608906</v>
      </c>
      <c r="BE195" s="20">
        <f>Cumulative!BE200-Cumulative!BD200</f>
        <v>24.572415795976482</v>
      </c>
      <c r="BF195" s="20"/>
      <c r="BG195" s="20">
        <f>Cumulative!BG200</f>
        <v>27.235076359898756</v>
      </c>
      <c r="BH195" s="20">
        <f>Cumulative!BH200-Cumulative!BG200</f>
        <v>25.457005263412675</v>
      </c>
      <c r="BI195" s="20">
        <f>Cumulative!BI200-Cumulative!BH200</f>
        <v>25.427816699892112</v>
      </c>
      <c r="BJ195" s="20">
        <f>Cumulative!BJ200-Cumulative!BI200</f>
        <v>19.995451731813318</v>
      </c>
    </row>
    <row r="196" spans="2:62" x14ac:dyDescent="0.2">
      <c r="B196" s="53" t="s">
        <v>230</v>
      </c>
      <c r="C196" s="53" t="s">
        <v>218</v>
      </c>
      <c r="D196" s="204">
        <f>Cumulative!D201</f>
        <v>0</v>
      </c>
      <c r="E196" s="20">
        <f>Cumulative!E201-Cumulative!D201</f>
        <v>0</v>
      </c>
      <c r="F196" s="20">
        <f>Cumulative!F201-Cumulative!E201</f>
        <v>0</v>
      </c>
      <c r="G196" s="20">
        <f>Cumulative!G201-Cumulative!F201</f>
        <v>0</v>
      </c>
      <c r="H196" s="11"/>
      <c r="I196" s="20">
        <f>Cumulative!I201</f>
        <v>0</v>
      </c>
      <c r="J196" s="20">
        <f>Cumulative!J201-Cumulative!I201</f>
        <v>0</v>
      </c>
      <c r="K196" s="20">
        <f>Cumulative!K201-Cumulative!J201</f>
        <v>0</v>
      </c>
      <c r="L196" s="20">
        <f>Cumulative!L201-Cumulative!K201</f>
        <v>-3.6423009294147199</v>
      </c>
      <c r="M196" s="15"/>
      <c r="N196" s="20">
        <f>Cumulative!N201</f>
        <v>-1.2014039263024505</v>
      </c>
      <c r="O196" s="20">
        <f>Cumulative!O201-Cumulative!N201</f>
        <v>-0.1708244582416838</v>
      </c>
      <c r="P196" s="20">
        <f>Cumulative!P201-Cumulative!O201</f>
        <v>4.4087047699232995E-2</v>
      </c>
      <c r="Q196" s="20">
        <f>Cumulative!Q201-Cumulative!P201</f>
        <v>-0.12936835169048355</v>
      </c>
      <c r="R196" s="15"/>
      <c r="S196" s="20">
        <f>Cumulative!S201</f>
        <v>-3.21585286829957E-2</v>
      </c>
      <c r="T196" s="20">
        <f>Cumulative!T201-Cumulative!S201</f>
        <v>-0.21175750844799418</v>
      </c>
      <c r="U196" s="205">
        <f>Cumulative!U201-Cumulative!T201</f>
        <v>-0.36339497527333753</v>
      </c>
      <c r="V196" s="205">
        <f>Cumulative!V201-Cumulative!U201</f>
        <v>-0.85271303698057588</v>
      </c>
      <c r="X196" s="20">
        <f>Cumulative!X201</f>
        <v>-0.26799484913899957</v>
      </c>
      <c r="Y196" s="20">
        <f>Cumulative!Y201-Cumulative!X201</f>
        <v>-0.75679510450348819</v>
      </c>
      <c r="Z196" s="20">
        <f>Cumulative!Z201-Cumulative!Y201</f>
        <v>-1.4471737362825783</v>
      </c>
      <c r="AA196" s="20">
        <f>Cumulative!AA201-Cumulative!Z201</f>
        <v>-2.6746092146365879</v>
      </c>
      <c r="AC196" s="20">
        <f>Cumulative!AC201</f>
        <v>-0.42490558597879552</v>
      </c>
      <c r="AD196" s="20">
        <f>Cumulative!AD201-Cumulative!AC201</f>
        <v>-4.0722442759076605E-2</v>
      </c>
      <c r="AE196" s="20">
        <f>Cumulative!AE201-Cumulative!AD201</f>
        <v>-3.1505737958965385E-2</v>
      </c>
      <c r="AF196" s="20">
        <f>Cumulative!AF201-Cumulative!AE201</f>
        <v>-0.18835058797962245</v>
      </c>
      <c r="AG196" s="20"/>
      <c r="AH196" s="20">
        <f>Cumulative!AH201</f>
        <v>-1.7580779285622614E-2</v>
      </c>
      <c r="AI196" s="20">
        <f>Cumulative!AI201-Cumulative!AH201</f>
        <v>-6.6660109219876626E-2</v>
      </c>
      <c r="AJ196" s="20">
        <f>Cumulative!AJ201-Cumulative!AI201</f>
        <v>-0.69706252090725351</v>
      </c>
      <c r="AK196" s="20">
        <f>Cumulative!AK201-Cumulative!AJ201</f>
        <v>-0.25525025695730019</v>
      </c>
      <c r="AM196" s="20">
        <f>Cumulative!AM201</f>
        <v>0.15122393088461464</v>
      </c>
      <c r="AN196" s="20">
        <f>Cumulative!AN201-Cumulative!AM201</f>
        <v>-0.15122393088461464</v>
      </c>
      <c r="AO196" s="20">
        <f>Cumulative!AO201-Cumulative!AN201</f>
        <v>0</v>
      </c>
      <c r="AP196" s="205">
        <f>Cumulative!AP201-Cumulative!AO201</f>
        <v>0</v>
      </c>
      <c r="AR196" s="20">
        <f>Cumulative!AR201</f>
        <v>-0.10545059037266238</v>
      </c>
      <c r="AS196" s="20">
        <f>Cumulative!AS201-Cumulative!AR201</f>
        <v>0.10545059037266238</v>
      </c>
      <c r="AT196" s="20">
        <f>Cumulative!AT201-Cumulative!AS201</f>
        <v>0</v>
      </c>
      <c r="AU196" s="20">
        <f>Cumulative!AU201-Cumulative!AT201</f>
        <v>0</v>
      </c>
      <c r="AV196" s="20"/>
      <c r="AW196" s="20">
        <f>Cumulative!AW201</f>
        <v>-1.3451455043892099E-2</v>
      </c>
      <c r="AX196" s="20">
        <f>Cumulative!AX201-Cumulative!AW201</f>
        <v>1.3451455043892099E-2</v>
      </c>
      <c r="AY196" s="205">
        <f>Cumulative!AY201-Cumulative!AX201</f>
        <v>0</v>
      </c>
      <c r="AZ196" s="361"/>
      <c r="BA196" s="20"/>
      <c r="BB196" s="20">
        <f>Cumulative!BB201</f>
        <v>-1.1618544591393215E-2</v>
      </c>
      <c r="BC196" s="20">
        <f>Cumulative!BC201-Cumulative!BB201</f>
        <v>1.1618544591393215E-2</v>
      </c>
      <c r="BD196" s="20">
        <f>Cumulative!BD201-Cumulative!BC201</f>
        <v>0</v>
      </c>
      <c r="BE196" s="20">
        <f>Cumulative!BE201-Cumulative!BD201</f>
        <v>0</v>
      </c>
      <c r="BF196" s="20"/>
      <c r="BG196" s="20">
        <f>Cumulative!BG201</f>
        <v>0</v>
      </c>
      <c r="BH196" s="20">
        <f>Cumulative!BH201-Cumulative!BG201</f>
        <v>0</v>
      </c>
      <c r="BI196" s="20">
        <f>Cumulative!BI201-Cumulative!BH201</f>
        <v>0</v>
      </c>
      <c r="BJ196" s="20">
        <f>Cumulative!BJ201-Cumulative!BI201</f>
        <v>0</v>
      </c>
    </row>
    <row r="197" spans="2:62" x14ac:dyDescent="0.2">
      <c r="B197" s="53" t="s">
        <v>231</v>
      </c>
      <c r="C197" s="53" t="s">
        <v>219</v>
      </c>
      <c r="D197" s="204">
        <f>Cumulative!D202</f>
        <v>0</v>
      </c>
      <c r="E197" s="20">
        <f>Cumulative!E202-Cumulative!D202</f>
        <v>0</v>
      </c>
      <c r="F197" s="20">
        <f>Cumulative!F202-Cumulative!E202</f>
        <v>0</v>
      </c>
      <c r="G197" s="20">
        <f>Cumulative!G202-Cumulative!F202</f>
        <v>0</v>
      </c>
      <c r="H197" s="11"/>
      <c r="I197" s="20">
        <f>Cumulative!I202</f>
        <v>0</v>
      </c>
      <c r="J197" s="20">
        <f>Cumulative!J202-Cumulative!I202</f>
        <v>0</v>
      </c>
      <c r="K197" s="20">
        <f>Cumulative!K202-Cumulative!J202</f>
        <v>0</v>
      </c>
      <c r="L197" s="20">
        <f>Cumulative!L202-Cumulative!K202</f>
        <v>0</v>
      </c>
      <c r="M197" s="15"/>
      <c r="N197" s="20">
        <f>Cumulative!N202</f>
        <v>0</v>
      </c>
      <c r="O197" s="20">
        <f>Cumulative!O202-Cumulative!N202</f>
        <v>0</v>
      </c>
      <c r="P197" s="20">
        <f>Cumulative!P202-Cumulative!O202</f>
        <v>0.56516652631697928</v>
      </c>
      <c r="Q197" s="20">
        <f>Cumulative!Q202-Cumulative!P202</f>
        <v>3.6251738282222523</v>
      </c>
      <c r="R197" s="15"/>
      <c r="S197" s="20">
        <f>Cumulative!S202</f>
        <v>16.320453306620315</v>
      </c>
      <c r="T197" s="20">
        <f>Cumulative!T202-Cumulative!S202</f>
        <v>8.2802212954480936</v>
      </c>
      <c r="U197" s="205">
        <v>0</v>
      </c>
      <c r="V197" s="205">
        <f>Cumulative!V202-Cumulative!U202</f>
        <v>0</v>
      </c>
      <c r="X197" s="20"/>
      <c r="Y197" s="20"/>
      <c r="Z197" s="20"/>
      <c r="AA197" s="20"/>
      <c r="AC197" s="20"/>
      <c r="AD197" s="20"/>
      <c r="AE197" s="20"/>
      <c r="AF197" s="20"/>
      <c r="AG197" s="20"/>
      <c r="AH197" s="20"/>
      <c r="AI197" s="20"/>
      <c r="AJ197" s="20"/>
      <c r="AK197" s="20"/>
      <c r="AM197" s="20"/>
      <c r="AN197" s="20"/>
      <c r="AO197" s="20"/>
      <c r="AP197" s="205"/>
      <c r="AR197" s="20"/>
      <c r="AS197" s="20"/>
      <c r="AT197" s="20"/>
      <c r="AU197" s="20"/>
      <c r="AV197" s="20"/>
      <c r="AW197" s="20"/>
      <c r="AX197" s="20"/>
      <c r="AY197" s="205"/>
      <c r="AZ197" s="361"/>
      <c r="BA197" s="20"/>
      <c r="BB197" s="20"/>
      <c r="BC197" s="20"/>
      <c r="BD197" s="20"/>
      <c r="BE197" s="20"/>
      <c r="BF197" s="20"/>
      <c r="BG197" s="20"/>
      <c r="BH197" s="20"/>
      <c r="BI197" s="20"/>
      <c r="BJ197" s="20"/>
    </row>
    <row r="198" spans="2:62" ht="15" thickBot="1" x14ac:dyDescent="0.25">
      <c r="B198" s="119" t="s">
        <v>232</v>
      </c>
      <c r="C198" s="119" t="s">
        <v>220</v>
      </c>
      <c r="D198" s="206">
        <f>Cumulative!D203</f>
        <v>-2.0486251082136651</v>
      </c>
      <c r="E198" s="207">
        <f>Cumulative!E203-Cumulative!D203</f>
        <v>0.25352735698157525</v>
      </c>
      <c r="F198" s="207">
        <f>Cumulative!F203-Cumulative!E203</f>
        <v>3.145666919667359</v>
      </c>
      <c r="G198" s="207">
        <f>Cumulative!G203-Cumulative!F203</f>
        <v>-1.3827308516491219</v>
      </c>
      <c r="H198" s="150"/>
      <c r="I198" s="207">
        <f>Cumulative!I203</f>
        <v>-0.29591440840133881</v>
      </c>
      <c r="J198" s="207">
        <f>Cumulative!J203-Cumulative!I203</f>
        <v>-1.2516290275964561</v>
      </c>
      <c r="K198" s="207">
        <f>Cumulative!K203-Cumulative!J203</f>
        <v>1.7056862072917189</v>
      </c>
      <c r="L198" s="207">
        <f>Cumulative!L203-Cumulative!K203</f>
        <v>-1.1001171495908344</v>
      </c>
      <c r="M198" s="151"/>
      <c r="N198" s="207">
        <f>Cumulative!N203</f>
        <v>-2.402807852604901</v>
      </c>
      <c r="O198" s="207">
        <f>Cumulative!O203-Cumulative!N203</f>
        <v>2.5457483093282485</v>
      </c>
      <c r="P198" s="207">
        <f>Cumulative!P203-Cumulative!O203</f>
        <v>-0.42552371988183696</v>
      </c>
      <c r="Q198" s="207">
        <f>Cumulative!Q203-Cumulative!P203</f>
        <v>-1.5393038475107415</v>
      </c>
      <c r="R198" s="151"/>
      <c r="S198" s="207">
        <f>Cumulative!S203</f>
        <v>-0.43414013722044192</v>
      </c>
      <c r="T198" s="207">
        <f>Cumulative!T203-Cumulative!S203</f>
        <v>0.13795637784709708</v>
      </c>
      <c r="U198" s="208">
        <f>Cumulative!U203-Cumulative!T203</f>
        <v>0.39740226144073276</v>
      </c>
      <c r="V198" s="208">
        <f>Cumulative!V203-Cumulative!U203</f>
        <v>-1.0034805550580583</v>
      </c>
      <c r="W198" s="152"/>
      <c r="X198" s="207">
        <f>Cumulative!X203</f>
        <v>-0.16079690948339972</v>
      </c>
      <c r="Y198" s="207">
        <f>Cumulative!Y203-Cumulative!X203</f>
        <v>-9.5400578927222229E-2</v>
      </c>
      <c r="Z198" s="207">
        <f>Cumulative!Z203-Cumulative!Y203</f>
        <v>0.3000785006578125</v>
      </c>
      <c r="AA198" s="207">
        <f>Cumulative!AA203-Cumulative!Z203</f>
        <v>-1.833993326877331</v>
      </c>
      <c r="AB198" s="152"/>
      <c r="AC198" s="207">
        <f>Cumulative!AC203</f>
        <v>-8.4981117195759112E-2</v>
      </c>
      <c r="AD198" s="207">
        <f>Cumulative!AD203-Cumulative!AC203</f>
        <v>-0.25992853372118319</v>
      </c>
      <c r="AE198" s="207">
        <f>Cumulative!AE203-Cumulative!AD203</f>
        <v>0.41347982563374752</v>
      </c>
      <c r="AF198" s="207">
        <f>Cumulative!AF203-Cumulative!AE203</f>
        <v>6.2036116705728039</v>
      </c>
      <c r="AG198" s="207"/>
      <c r="AH198" s="207">
        <f>Cumulative!AH203</f>
        <v>0.3340348064268297</v>
      </c>
      <c r="AI198" s="207">
        <f>Cumulative!AI203-Cumulative!AH203</f>
        <v>-0.7215428935521262</v>
      </c>
      <c r="AJ198" s="207">
        <f>Cumulative!AJ203-Cumulative!AI203</f>
        <v>-1.6796905169459453</v>
      </c>
      <c r="AK198" s="207">
        <f>Cumulative!AK203-Cumulative!AJ203</f>
        <v>0.66386440960101645</v>
      </c>
      <c r="AL198" s="152"/>
      <c r="AM198" s="207">
        <f>Cumulative!AM203</f>
        <v>-1.0283227300153794</v>
      </c>
      <c r="AN198" s="207">
        <f>Cumulative!AN203-Cumulative!AM203</f>
        <v>2.7883903166107049</v>
      </c>
      <c r="AO198" s="207">
        <f>Cumulative!AO203-Cumulative!AN203</f>
        <v>2.788257600216375</v>
      </c>
      <c r="AP198" s="208">
        <f>Cumulative!AP203-Cumulative!AO203</f>
        <v>-5.6450857269122015</v>
      </c>
      <c r="AQ198" s="152"/>
      <c r="AR198" s="207">
        <f>Cumulative!AR203</f>
        <v>-0.15064370053237483</v>
      </c>
      <c r="AS198" s="207">
        <f>Cumulative!AS203-Cumulative!AR203</f>
        <v>1.7218964069791238</v>
      </c>
      <c r="AT198" s="207">
        <f>Cumulative!AT203-Cumulative!AS203</f>
        <v>6.9907540244773543</v>
      </c>
      <c r="AU198" s="207">
        <f>Cumulative!AU203-Cumulative!AT203</f>
        <v>1.237512025382518</v>
      </c>
      <c r="AV198" s="207"/>
      <c r="AW198" s="207">
        <f>Cumulative!AW203</f>
        <v>0.29593201096562616</v>
      </c>
      <c r="AX198" s="207">
        <f>Cumulative!AX203-Cumulative!AW203</f>
        <v>3.244815531042045</v>
      </c>
      <c r="AY198" s="208">
        <f>Cumulative!AY203-Cumulative!AX203</f>
        <v>-1.7166031670608755</v>
      </c>
      <c r="AZ198" s="362"/>
      <c r="BA198" s="207"/>
      <c r="BB198" s="207">
        <f>Cumulative!BB203</f>
        <v>1.1502359145479282</v>
      </c>
      <c r="BC198" s="207">
        <f>Cumulative!BC203-Cumulative!BB203</f>
        <v>4.0530800525545327</v>
      </c>
      <c r="BD198" s="207">
        <f>Cumulative!BD203-Cumulative!BC203</f>
        <v>-1.8045324483702077</v>
      </c>
      <c r="BE198" s="207">
        <f>Cumulative!BE203-Cumulative!BD203</f>
        <v>5.9959011903972197</v>
      </c>
      <c r="BF198" s="207"/>
      <c r="BG198" s="207">
        <f>Cumulative!BG203</f>
        <v>1.2367088155352615</v>
      </c>
      <c r="BH198" s="207">
        <f>Cumulative!BH203-Cumulative!BG203</f>
        <v>-2.7339716086109744E-2</v>
      </c>
      <c r="BI198" s="207">
        <f>Cumulative!BI203-Cumulative!BH203</f>
        <v>-2.2614482254737194</v>
      </c>
      <c r="BJ198" s="207">
        <f>Cumulative!BJ203-Cumulative!BI203</f>
        <v>4.0082087546549179</v>
      </c>
    </row>
    <row r="199" spans="2:62" ht="15" thickBot="1" x14ac:dyDescent="0.25">
      <c r="B199" s="161" t="s">
        <v>235</v>
      </c>
      <c r="C199" s="162" t="s">
        <v>234</v>
      </c>
      <c r="D199" s="157">
        <f>D187-D192-D197</f>
        <v>156.91807482107572</v>
      </c>
      <c r="E199" s="157">
        <f>E187-E192-E197</f>
        <v>158.36636657714223</v>
      </c>
      <c r="F199" s="157">
        <f>F187-F192-F197</f>
        <v>160.18021870854133</v>
      </c>
      <c r="G199" s="157">
        <f>G187-G192-G197</f>
        <v>147.15336523021472</v>
      </c>
      <c r="H199" s="158"/>
      <c r="I199" s="157">
        <f>I187-I192-I197</f>
        <v>140.09903268867831</v>
      </c>
      <c r="J199" s="157">
        <f>J187-J192-J197</f>
        <v>131.49484032893466</v>
      </c>
      <c r="K199" s="157">
        <f>K187-K192-K197</f>
        <v>107.12643567707657</v>
      </c>
      <c r="L199" s="157">
        <f>L187-L192-L197</f>
        <v>84.856682011163258</v>
      </c>
      <c r="M199" s="159"/>
      <c r="N199" s="157">
        <f>N187-N192-N197</f>
        <v>116.65060027289032</v>
      </c>
      <c r="O199" s="157">
        <f>O187-O192-O197</f>
        <v>118.62939149373939</v>
      </c>
      <c r="P199" s="157">
        <f>P187-P192-P197</f>
        <v>110.68669731830916</v>
      </c>
      <c r="Q199" s="157">
        <f>Q187-Q192-Q197</f>
        <v>160.90833206196504</v>
      </c>
      <c r="R199" s="159"/>
      <c r="S199" s="157">
        <f>S187-S192-S197</f>
        <v>183.36793055044146</v>
      </c>
      <c r="T199" s="157">
        <f>T187-T192-T197</f>
        <v>148.44499281810872</v>
      </c>
      <c r="U199" s="157">
        <f>SUM(U190:U198)</f>
        <v>175.24116273802949</v>
      </c>
      <c r="V199" s="157">
        <f>V187-V192-V197</f>
        <v>165.18035766526941</v>
      </c>
      <c r="W199" s="160"/>
      <c r="X199" s="157">
        <f>X187-X192-X197</f>
        <v>137.82975091218748</v>
      </c>
      <c r="Y199" s="157">
        <f>Y187-Y192-Y197</f>
        <v>112.61752720299606</v>
      </c>
      <c r="Z199" s="157">
        <f>Z187-Z192-Z197</f>
        <v>76.422382114138685</v>
      </c>
      <c r="AA199" s="157">
        <f>AA187-AA192-AA197</f>
        <v>118.51028365065673</v>
      </c>
      <c r="AB199" s="160"/>
      <c r="AC199" s="157">
        <f>AC187-AC192-AC197</f>
        <v>126.34992504665463</v>
      </c>
      <c r="AD199" s="157">
        <f>AD187-AD192-AD197</f>
        <v>126.08944845945545</v>
      </c>
      <c r="AE199" s="157">
        <f>AE187-AE192-AE197</f>
        <v>118.1824208382219</v>
      </c>
      <c r="AF199" s="157">
        <f>AF187-AF192-AF197</f>
        <v>140.35538074036816</v>
      </c>
      <c r="AG199" s="157"/>
      <c r="AH199" s="157">
        <f>AH187-AH192-AH197</f>
        <v>139.90784155498477</v>
      </c>
      <c r="AI199" s="157">
        <f>AI187-AI192-AI197</f>
        <v>124.03571031044544</v>
      </c>
      <c r="AJ199" s="157">
        <f>AJ187-AJ192-AJ197</f>
        <v>150.896004224016</v>
      </c>
      <c r="AK199" s="157">
        <f>AK187-AK192-AK197</f>
        <v>176.04387467993183</v>
      </c>
      <c r="AL199" s="160"/>
      <c r="AM199" s="157">
        <f>AM187-AM192-AM197</f>
        <v>158.11974213295306</v>
      </c>
      <c r="AN199" s="157">
        <f>AN187-AN192-AN197</f>
        <v>163.81957685863537</v>
      </c>
      <c r="AO199" s="157">
        <f>AO187-AO192-AO197</f>
        <v>131.40270123309267</v>
      </c>
      <c r="AP199" s="264">
        <f>AP187-AP192-AP197</f>
        <v>98.884635381696228</v>
      </c>
      <c r="AQ199" s="160"/>
      <c r="AR199" s="157">
        <f>AR187-AR192-AR197</f>
        <v>109.65354961751565</v>
      </c>
      <c r="AS199" s="157">
        <f>AS187-AS192-AS197</f>
        <v>111.01375708236357</v>
      </c>
      <c r="AT199" s="157">
        <f>AT187-AT192-AT197</f>
        <v>120.06100076376052</v>
      </c>
      <c r="AU199" s="157">
        <f>AU187-AU192-AU197</f>
        <v>148.7070628389672</v>
      </c>
      <c r="AV199" s="157"/>
      <c r="AW199" s="157">
        <f>AW187-AW192-AW197</f>
        <v>211.71245093581774</v>
      </c>
      <c r="AX199" s="157">
        <f>AX187-AX192-AX197</f>
        <v>330.45273638049764</v>
      </c>
      <c r="AY199" s="264">
        <f>AY187-AY192-AY197</f>
        <v>392.67502439252951</v>
      </c>
      <c r="AZ199" s="363"/>
      <c r="BA199" s="157"/>
      <c r="BB199" s="157">
        <f>BB187-BB192-BB197</f>
        <v>649.17456049950454</v>
      </c>
      <c r="BC199" s="157">
        <f>BC187-BC192-BC197</f>
        <v>418.21296858074049</v>
      </c>
      <c r="BD199" s="157">
        <f>BD187-BD192-BD197</f>
        <v>430.35723643909614</v>
      </c>
      <c r="BE199" s="157">
        <f>BE187-BE192-BE197</f>
        <v>490.92326075076471</v>
      </c>
      <c r="BF199" s="157"/>
      <c r="BG199" s="157">
        <f>BG187-BG192-BG197</f>
        <v>358.32950869681122</v>
      </c>
      <c r="BH199" s="157">
        <f>BH187-BH192-BH197</f>
        <v>119.99547608854522</v>
      </c>
      <c r="BI199" s="157">
        <f>BI187-BI192-BI197</f>
        <v>147.89185960609444</v>
      </c>
      <c r="BJ199" s="157">
        <f>BJ187-BJ192-BJ197</f>
        <v>180.14962652938345</v>
      </c>
    </row>
    <row r="200" spans="2:62" x14ac:dyDescent="0.2">
      <c r="B200" s="156" t="s">
        <v>244</v>
      </c>
      <c r="C200" s="102"/>
      <c r="D200" s="11"/>
      <c r="E200" s="11"/>
      <c r="F200" s="11"/>
      <c r="G200" s="11"/>
      <c r="H200" s="11"/>
      <c r="I200" s="11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X200" s="15"/>
      <c r="Y200" s="15"/>
      <c r="Z200" s="15"/>
      <c r="AA200" s="15"/>
      <c r="AC200" s="15"/>
      <c r="AH200" s="15"/>
      <c r="AJ200" s="15"/>
      <c r="AK200" s="15"/>
      <c r="AM200" s="15"/>
      <c r="AN200" s="15"/>
    </row>
    <row r="201" spans="2:62" ht="15" thickBot="1" x14ac:dyDescent="0.25">
      <c r="B201" s="156"/>
      <c r="C201" s="102"/>
      <c r="D201" s="11"/>
      <c r="E201" s="11"/>
      <c r="F201" s="11"/>
      <c r="G201" s="11"/>
      <c r="H201" s="11"/>
      <c r="I201" s="11"/>
      <c r="J201" s="15"/>
      <c r="K201" s="15"/>
      <c r="L201" s="15"/>
      <c r="M201" s="15"/>
      <c r="N201" s="15"/>
      <c r="O201" s="15"/>
      <c r="P201" s="15"/>
      <c r="Q201" s="171"/>
      <c r="R201" s="15"/>
      <c r="S201" s="15"/>
      <c r="T201" s="15"/>
      <c r="X201" s="15"/>
      <c r="Y201" s="15"/>
      <c r="Z201" s="15"/>
      <c r="AA201" s="15"/>
      <c r="AC201" s="15"/>
      <c r="AH201" s="15"/>
      <c r="AJ201" s="15"/>
      <c r="AK201" s="15"/>
      <c r="AM201" s="15"/>
      <c r="AN201" s="15"/>
    </row>
    <row r="202" spans="2:62" ht="15.75" thickBot="1" x14ac:dyDescent="0.25">
      <c r="B202" s="64" t="s">
        <v>83</v>
      </c>
      <c r="C202" s="65" t="s">
        <v>44</v>
      </c>
      <c r="D202" s="104" t="s">
        <v>138</v>
      </c>
      <c r="E202" s="104" t="s">
        <v>139</v>
      </c>
      <c r="F202" s="104" t="s">
        <v>140</v>
      </c>
      <c r="G202" s="104" t="s">
        <v>141</v>
      </c>
      <c r="H202" s="104"/>
      <c r="I202" s="104" t="s">
        <v>142</v>
      </c>
      <c r="J202" s="104" t="s">
        <v>143</v>
      </c>
      <c r="K202" s="104" t="s">
        <v>144</v>
      </c>
      <c r="L202" s="104" t="s">
        <v>145</v>
      </c>
      <c r="M202" s="104"/>
      <c r="N202" s="104" t="s">
        <v>170</v>
      </c>
      <c r="O202" s="104" t="s">
        <v>175</v>
      </c>
      <c r="P202" s="104" t="s">
        <v>178</v>
      </c>
      <c r="Q202" s="104" t="s">
        <v>184</v>
      </c>
      <c r="R202" s="104"/>
      <c r="S202" s="104" t="str">
        <f>S146</f>
        <v>1Q 2015</v>
      </c>
      <c r="T202" s="104" t="str">
        <f>T146</f>
        <v>2Q 2015</v>
      </c>
      <c r="U202" s="104" t="s">
        <v>198</v>
      </c>
      <c r="V202" s="104" t="s">
        <v>202</v>
      </c>
      <c r="W202" s="104"/>
      <c r="X202" s="104" t="s">
        <v>203</v>
      </c>
      <c r="Y202" s="104" t="s">
        <v>204</v>
      </c>
      <c r="Z202" s="104" t="s">
        <v>236</v>
      </c>
      <c r="AA202" s="104" t="s">
        <v>249</v>
      </c>
      <c r="AB202" s="104"/>
      <c r="AC202" s="104" t="str">
        <f>AC146</f>
        <v>1Q 2017</v>
      </c>
      <c r="AD202" s="104" t="str">
        <f>AD146</f>
        <v>2Q 2017</v>
      </c>
      <c r="AE202" s="104" t="str">
        <f>AE146</f>
        <v>3Q 2017</v>
      </c>
      <c r="AF202" s="104" t="str">
        <f>AF146</f>
        <v>4Q 2017</v>
      </c>
      <c r="AG202" s="104"/>
      <c r="AH202" s="104" t="str">
        <f>AH$1</f>
        <v>1Q 2018</v>
      </c>
      <c r="AI202" s="104" t="str">
        <f>AI146</f>
        <v>2Q 2018</v>
      </c>
      <c r="AJ202" s="104" t="str">
        <f>AJ$1</f>
        <v>3Q 2018</v>
      </c>
      <c r="AK202" s="104" t="str">
        <f>AK$1</f>
        <v>4Q 2018</v>
      </c>
      <c r="AL202" s="104"/>
      <c r="AM202" s="104" t="s">
        <v>296</v>
      </c>
      <c r="AN202" s="104" t="s">
        <v>299</v>
      </c>
      <c r="AO202" s="104" t="str">
        <f>AO1</f>
        <v>3Q 2019</v>
      </c>
      <c r="AP202" s="189" t="str">
        <f>AP1</f>
        <v>4Q 2019</v>
      </c>
      <c r="AQ202" s="104"/>
      <c r="AR202" s="104" t="str">
        <f>AR1</f>
        <v>1Q 2020</v>
      </c>
      <c r="AS202" s="104" t="str">
        <f>AS1</f>
        <v>2Q 2020</v>
      </c>
      <c r="AT202" s="104" t="str">
        <f>AT1</f>
        <v>3Q 2020</v>
      </c>
      <c r="AU202" s="104" t="str">
        <f>AU1</f>
        <v>4Q 2020</v>
      </c>
      <c r="AV202" s="104"/>
      <c r="AW202" s="104" t="str">
        <f>AW1</f>
        <v>1Q 2021</v>
      </c>
      <c r="AX202" s="104" t="str">
        <f>AX1</f>
        <v>2Q 2021</v>
      </c>
      <c r="AY202" s="104" t="str">
        <f>AY1</f>
        <v>3Q 2021</v>
      </c>
      <c r="AZ202" s="104" t="str">
        <f>AZ1</f>
        <v>4Q 2021</v>
      </c>
      <c r="BA202" s="104"/>
      <c r="BB202" s="104" t="str">
        <f>BB1</f>
        <v>1Q 2022</v>
      </c>
      <c r="BC202" s="104" t="str">
        <f>BC1</f>
        <v>2Q 2022</v>
      </c>
      <c r="BD202" s="104" t="str">
        <f>BD1</f>
        <v>3Q 2022</v>
      </c>
      <c r="BE202" s="104" t="str">
        <f>BE1</f>
        <v>4Q 2022</v>
      </c>
      <c r="BF202" s="104"/>
      <c r="BG202" s="104" t="str">
        <f>BG1</f>
        <v>1Q 2023</v>
      </c>
      <c r="BH202" s="104" t="str">
        <f>BH1</f>
        <v>2Q 2023</v>
      </c>
      <c r="BI202" s="104" t="str">
        <f>BI1</f>
        <v>3Q 2023</v>
      </c>
      <c r="BJ202" s="104" t="str">
        <f>BJ1</f>
        <v>4Q 2023</v>
      </c>
    </row>
    <row r="203" spans="2:62" x14ac:dyDescent="0.2">
      <c r="B203" s="220" t="s">
        <v>11</v>
      </c>
      <c r="C203" s="221" t="s">
        <v>74</v>
      </c>
      <c r="D203" s="29">
        <f>Cumulative!D208</f>
        <v>586.50036483657368</v>
      </c>
      <c r="E203" s="29">
        <f>Cumulative!E208</f>
        <v>1121.7391039373008</v>
      </c>
      <c r="F203" s="29">
        <f>Cumulative!F208</f>
        <v>845.55696075609137</v>
      </c>
      <c r="G203" s="29">
        <f>Cumulative!G208</f>
        <v>769.86899419544534</v>
      </c>
      <c r="H203" s="29"/>
      <c r="I203" s="29">
        <f>Cumulative!I208</f>
        <v>718.4220516417123</v>
      </c>
      <c r="J203" s="29">
        <f>Cumulative!J208</f>
        <v>743.312238221896</v>
      </c>
      <c r="K203" s="29">
        <f>Cumulative!K208</f>
        <v>779.65441442444137</v>
      </c>
      <c r="L203" s="29">
        <f>Cumulative!L208</f>
        <v>839.22002370971495</v>
      </c>
      <c r="M203" s="29"/>
      <c r="N203" s="29">
        <f>Cumulative!N208</f>
        <v>641.52032527159668</v>
      </c>
      <c r="O203" s="29">
        <f>Cumulative!O208</f>
        <v>920.38203302944339</v>
      </c>
      <c r="P203" s="29">
        <f>Cumulative!P208</f>
        <v>871.8955177649251</v>
      </c>
      <c r="Q203" s="29">
        <f>Cumulative!Q208</f>
        <v>934.24270864439791</v>
      </c>
      <c r="R203" s="29"/>
      <c r="S203" s="29">
        <f>Cumulative!S208</f>
        <v>517.29003853633753</v>
      </c>
      <c r="T203" s="29">
        <f>Cumulative!T208</f>
        <v>510.80613788631945</v>
      </c>
      <c r="U203" s="29">
        <f>Cumulative!U208</f>
        <v>455.53295982438738</v>
      </c>
      <c r="V203" s="29">
        <f>Cumulative!V208</f>
        <v>178.30020018468031</v>
      </c>
      <c r="W203" s="29"/>
      <c r="X203" s="29">
        <f>Cumulative!X208</f>
        <v>391.79027209958639</v>
      </c>
      <c r="Y203" s="29">
        <f>Cumulative!Y208</f>
        <v>626.26152589191929</v>
      </c>
      <c r="Z203" s="29">
        <f>Cumulative!Z208</f>
        <v>652.45787951189163</v>
      </c>
      <c r="AA203" s="29">
        <f>Cumulative!AA208</f>
        <v>657.5673995868566</v>
      </c>
      <c r="AB203" s="29"/>
      <c r="AC203" s="29">
        <f>Cumulative!AC208</f>
        <v>532.33625232582278</v>
      </c>
      <c r="AD203" s="29">
        <f>Cumulative!AD208</f>
        <v>75.703852891149268</v>
      </c>
      <c r="AE203" s="29">
        <f>Cumulative!AE208</f>
        <v>84.251312979493903</v>
      </c>
      <c r="AF203" s="29">
        <f>Cumulative!AF208</f>
        <v>328.64469220592986</v>
      </c>
      <c r="AG203" s="29"/>
      <c r="AH203" s="29">
        <f>Cumulative!AH208</f>
        <v>322.83300940017358</v>
      </c>
      <c r="AI203" s="29">
        <f>Cumulative!AI208</f>
        <v>335.05692637416041</v>
      </c>
      <c r="AJ203" s="29">
        <f>Cumulative!AJ208</f>
        <v>291.91682954569711</v>
      </c>
      <c r="AK203" s="29">
        <f>Cumulative!AK208</f>
        <v>252.46651101329195</v>
      </c>
      <c r="AL203" s="29"/>
      <c r="AM203" s="29">
        <f>Cumulative!AM208</f>
        <v>319.67399246462867</v>
      </c>
      <c r="AN203" s="29">
        <f>Cumulative!AN208</f>
        <v>210.85808141341502</v>
      </c>
      <c r="AO203" s="29">
        <f>Cumulative!AO208</f>
        <v>221.07998683548706</v>
      </c>
      <c r="AP203" s="265">
        <f>Cumulative!AP208</f>
        <v>214.64905493355215</v>
      </c>
      <c r="AQ203" s="29"/>
      <c r="AR203" s="29">
        <f>Cumulative!AR208</f>
        <v>181.27552825394784</v>
      </c>
      <c r="AS203" s="29">
        <f>Cumulative!AS208</f>
        <v>260.35255956644119</v>
      </c>
      <c r="AT203" s="29">
        <f>Cumulative!AT208</f>
        <v>476.94344571403474</v>
      </c>
      <c r="AU203" s="29">
        <f>Cumulative!AU208</f>
        <v>499.63655166719235</v>
      </c>
      <c r="AV203" s="29"/>
      <c r="AW203" s="29">
        <f>Cumulative!AW208</f>
        <v>489.02080914318327</v>
      </c>
      <c r="AX203" s="29">
        <f>Cumulative!AX208</f>
        <v>251.90577057796978</v>
      </c>
      <c r="AY203" s="265">
        <f>Cumulative!AY208</f>
        <v>113.15158711833844</v>
      </c>
      <c r="AZ203" s="340"/>
      <c r="BA203" s="29"/>
      <c r="BB203" s="340"/>
      <c r="BC203" s="340"/>
      <c r="BD203" s="340"/>
      <c r="BE203" s="29">
        <f>Cumulative!BE208</f>
        <v>131.08228185534031</v>
      </c>
      <c r="BF203" s="29"/>
      <c r="BG203" s="340"/>
      <c r="BH203" s="29">
        <f>Cumulative!BH208</f>
        <v>72.316482849825533</v>
      </c>
      <c r="BI203" s="29">
        <f>Cumulative!BI208</f>
        <v>287.55413710661742</v>
      </c>
      <c r="BJ203" s="29">
        <f>Cumulative!BJ208</f>
        <v>642.40263222739202</v>
      </c>
    </row>
    <row r="204" spans="2:62" x14ac:dyDescent="0.2">
      <c r="B204" s="220" t="s">
        <v>12</v>
      </c>
      <c r="C204" s="221" t="s">
        <v>75</v>
      </c>
      <c r="D204" s="30">
        <f>Cumulative!D209</f>
        <v>1180.4679455268308</v>
      </c>
      <c r="E204" s="30">
        <f>Cumulative!E209</f>
        <v>1114.3648546937707</v>
      </c>
      <c r="F204" s="30">
        <f>Cumulative!F209</f>
        <v>1108.5522804679642</v>
      </c>
      <c r="G204" s="30">
        <f>Cumulative!G209</f>
        <v>1256.9182193219569</v>
      </c>
      <c r="H204" s="30"/>
      <c r="I204" s="30">
        <f>Cumulative!I209</f>
        <v>1275.1500801070667</v>
      </c>
      <c r="J204" s="30">
        <f>Cumulative!J209</f>
        <v>1084.074719496163</v>
      </c>
      <c r="K204" s="30">
        <f>Cumulative!K209</f>
        <v>981.32329162686153</v>
      </c>
      <c r="L204" s="30">
        <f>Cumulative!L209</f>
        <v>694.1813426542659</v>
      </c>
      <c r="M204" s="30"/>
      <c r="N204" s="30">
        <f>Cumulative!N209</f>
        <v>826.20891022246133</v>
      </c>
      <c r="O204" s="30">
        <f>Cumulative!O209</f>
        <v>773.34332423447688</v>
      </c>
      <c r="P204" s="30">
        <f>Cumulative!P209</f>
        <v>715.11630859226227</v>
      </c>
      <c r="Q204" s="30">
        <f>Cumulative!Q209</f>
        <v>497.73900430868991</v>
      </c>
      <c r="R204" s="30"/>
      <c r="S204" s="30">
        <f>Cumulative!S209</f>
        <v>1015.6796540794981</v>
      </c>
      <c r="T204" s="30">
        <f>Cumulative!T209</f>
        <v>990.99488509473383</v>
      </c>
      <c r="U204" s="30">
        <f>Cumulative!U209</f>
        <v>953.77638076776168</v>
      </c>
      <c r="V204" s="30">
        <f>Cumulative!V209</f>
        <v>941.38938321439798</v>
      </c>
      <c r="W204" s="30"/>
      <c r="X204" s="30">
        <f>Cumulative!X209</f>
        <v>808.48898644531084</v>
      </c>
      <c r="Y204" s="30">
        <f>Cumulative!Y209</f>
        <v>660.77889740497221</v>
      </c>
      <c r="Z204" s="30">
        <f>Cumulative!Z209</f>
        <v>623.19797460658253</v>
      </c>
      <c r="AA204" s="30">
        <f>Cumulative!AA209</f>
        <v>646.76895785969941</v>
      </c>
      <c r="AB204" s="30"/>
      <c r="AC204" s="30">
        <f>Cumulative!AC209</f>
        <v>632.49961421053285</v>
      </c>
      <c r="AD204" s="30">
        <f>Cumulative!AD209</f>
        <v>1080.7558538050789</v>
      </c>
      <c r="AE204" s="30">
        <f>Cumulative!AE209</f>
        <v>1140.5986876237787</v>
      </c>
      <c r="AF204" s="30">
        <f>Cumulative!AF209</f>
        <v>965.15289877465705</v>
      </c>
      <c r="AG204" s="30"/>
      <c r="AH204" s="30">
        <f>Cumulative!AH209</f>
        <v>965.61768203559257</v>
      </c>
      <c r="AI204" s="30">
        <f>Cumulative!AI209</f>
        <v>1114.2909499414402</v>
      </c>
      <c r="AJ204" s="30">
        <f>Cumulative!AJ209</f>
        <v>1041.4602092372993</v>
      </c>
      <c r="AK204" s="30">
        <f>Cumulative!AK209</f>
        <v>963.65944730576666</v>
      </c>
      <c r="AL204" s="30"/>
      <c r="AM204" s="30">
        <f>Cumulative!AM209</f>
        <v>949.75337801828073</v>
      </c>
      <c r="AN204" s="30">
        <f>Cumulative!AN209</f>
        <v>1061.8369068229235</v>
      </c>
      <c r="AO204" s="30">
        <f>Cumulative!AO209</f>
        <v>1098.1501375443215</v>
      </c>
      <c r="AP204" s="190">
        <f>Cumulative!AP209</f>
        <v>1183.2997607651637</v>
      </c>
      <c r="AQ204" s="30"/>
      <c r="AR204" s="30">
        <f>Cumulative!AR209</f>
        <v>1366.3396906056025</v>
      </c>
      <c r="AS204" s="30">
        <f>Cumulative!AS209</f>
        <v>1384.9492432592388</v>
      </c>
      <c r="AT204" s="30">
        <f>Cumulative!AT209</f>
        <v>1216.5226612452861</v>
      </c>
      <c r="AU204" s="30">
        <f>Cumulative!AU209</f>
        <v>1058.6024903994141</v>
      </c>
      <c r="AV204" s="30"/>
      <c r="AW204" s="30">
        <f>Cumulative!AW209</f>
        <v>984.4086639375555</v>
      </c>
      <c r="AX204" s="30">
        <f>Cumulative!AX209</f>
        <v>1130.446317168309</v>
      </c>
      <c r="AY204" s="190">
        <f>Cumulative!AY209</f>
        <v>1127.6126705588722</v>
      </c>
      <c r="AZ204" s="341"/>
      <c r="BA204" s="30"/>
      <c r="BB204" s="341"/>
      <c r="BC204" s="341"/>
      <c r="BD204" s="341"/>
      <c r="BE204" s="30">
        <f>Cumulative!BE209</f>
        <v>976.39239381553216</v>
      </c>
      <c r="BF204" s="30"/>
      <c r="BG204" s="341"/>
      <c r="BH204" s="30">
        <f>Cumulative!BH209</f>
        <v>970.63105150739773</v>
      </c>
      <c r="BI204" s="30">
        <f>Cumulative!BI209</f>
        <v>871.08003206908199</v>
      </c>
      <c r="BJ204" s="30">
        <f>Cumulative!BJ209</f>
        <v>511.80588772448579</v>
      </c>
    </row>
    <row r="205" spans="2:62" x14ac:dyDescent="0.2">
      <c r="B205" s="38" t="s">
        <v>15</v>
      </c>
      <c r="C205" s="31" t="s">
        <v>71</v>
      </c>
      <c r="D205" s="32">
        <f>SUM(D203:D204)</f>
        <v>1766.9683103634045</v>
      </c>
      <c r="E205" s="32">
        <f>SUM(E203:E204)</f>
        <v>2236.1039586310717</v>
      </c>
      <c r="F205" s="32">
        <f>SUM(F203:F204)</f>
        <v>1954.1092412240555</v>
      </c>
      <c r="G205" s="32">
        <f>SUM(G203:G204)</f>
        <v>2026.7872135174023</v>
      </c>
      <c r="H205" s="32"/>
      <c r="I205" s="32">
        <f>SUM(I203:I204)</f>
        <v>1993.5721317487792</v>
      </c>
      <c r="J205" s="32">
        <f>SUM(J203:J204)</f>
        <v>1827.386957718059</v>
      </c>
      <c r="K205" s="32">
        <f>SUM(K203:K204)</f>
        <v>1760.9777060513029</v>
      </c>
      <c r="L205" s="32">
        <f>SUM(L203:L204)</f>
        <v>1533.4013663639807</v>
      </c>
      <c r="M205" s="32"/>
      <c r="N205" s="32">
        <f>SUM(N203:N204)</f>
        <v>1467.729235494058</v>
      </c>
      <c r="O205" s="32">
        <f>SUM(O203:O204)</f>
        <v>1693.7253572639202</v>
      </c>
      <c r="P205" s="32">
        <f>SUM(P203:P204)</f>
        <v>1587.0118263571874</v>
      </c>
      <c r="Q205" s="32">
        <f>SUM(Q203:Q204)</f>
        <v>1431.9817129530879</v>
      </c>
      <c r="R205" s="32"/>
      <c r="S205" s="32">
        <f>SUM(S203:S204)</f>
        <v>1532.9696926158356</v>
      </c>
      <c r="T205" s="32">
        <f>SUM(T203:T204)</f>
        <v>1501.8010229810534</v>
      </c>
      <c r="U205" s="32">
        <f>SUM(U203:U204)</f>
        <v>1409.3093405921491</v>
      </c>
      <c r="V205" s="32">
        <f>SUM(V203:V204)</f>
        <v>1119.6895833990784</v>
      </c>
      <c r="W205" s="32"/>
      <c r="X205" s="32">
        <f>SUM(X203:X204)</f>
        <v>1200.2792585448972</v>
      </c>
      <c r="Y205" s="32">
        <f>SUM(Y203:Y204)</f>
        <v>1287.0404232968915</v>
      </c>
      <c r="Z205" s="32">
        <f>SUM(Z203:Z204)</f>
        <v>1275.6558541184741</v>
      </c>
      <c r="AA205" s="32">
        <f>SUM(AA203:AA204)</f>
        <v>1304.3363574465561</v>
      </c>
      <c r="AB205" s="32"/>
      <c r="AC205" s="32">
        <f>SUM(AC203:AC204)</f>
        <v>1164.8358665363558</v>
      </c>
      <c r="AD205" s="32">
        <f>SUM(AD203:AD204)</f>
        <v>1156.4597066962283</v>
      </c>
      <c r="AE205" s="32">
        <f>SUM(AE203:AE204)</f>
        <v>1224.8500006032725</v>
      </c>
      <c r="AF205" s="32">
        <f>SUM(AF203:AF204)</f>
        <v>1293.7975909805868</v>
      </c>
      <c r="AG205" s="32"/>
      <c r="AH205" s="32">
        <f>SUM(AH203:AH204)</f>
        <v>1288.4506914357662</v>
      </c>
      <c r="AI205" s="32">
        <f>SUM(AI203:AI204)</f>
        <v>1449.3478763156006</v>
      </c>
      <c r="AJ205" s="32">
        <f>SUM(AJ203:AJ204)</f>
        <v>1333.3770387829964</v>
      </c>
      <c r="AK205" s="32">
        <f>SUM(AK203:AK204)</f>
        <v>1216.1259583190586</v>
      </c>
      <c r="AL205" s="32"/>
      <c r="AM205" s="32">
        <f>SUM(AM203:AM204)</f>
        <v>1269.4273704829093</v>
      </c>
      <c r="AN205" s="32">
        <f>SUM(AN203:AN204)</f>
        <v>1272.6949882363385</v>
      </c>
      <c r="AO205" s="32">
        <f>SUM(AO203:AO204)</f>
        <v>1319.2301243798086</v>
      </c>
      <c r="AP205" s="155">
        <f>SUM(AP203:AP204)</f>
        <v>1397.9488156987159</v>
      </c>
      <c r="AQ205" s="32"/>
      <c r="AR205" s="32">
        <f>SUM(AR203:AR204)</f>
        <v>1547.6152188595504</v>
      </c>
      <c r="AS205" s="32">
        <f>SUM(AS203:AS204)</f>
        <v>1645.3018028256799</v>
      </c>
      <c r="AT205" s="32">
        <f>SUM(AT203:AT204)</f>
        <v>1693.4661069593208</v>
      </c>
      <c r="AU205" s="32">
        <f>SUM(AU203:AU204)</f>
        <v>1558.2390420666065</v>
      </c>
      <c r="AV205" s="32"/>
      <c r="AW205" s="32">
        <f>SUM(AW203:AW204)</f>
        <v>1473.4294730807387</v>
      </c>
      <c r="AX205" s="32">
        <f>SUM(AX203:AX204)</f>
        <v>1382.3520877462788</v>
      </c>
      <c r="AY205" s="155">
        <f>SUM(AY203:AY204)</f>
        <v>1240.7642576772107</v>
      </c>
      <c r="AZ205" s="323"/>
      <c r="BA205" s="32"/>
      <c r="BB205" s="323"/>
      <c r="BC205" s="323"/>
      <c r="BD205" s="323"/>
      <c r="BE205" s="32">
        <f>SUM(BE203:BE204)</f>
        <v>1107.4746756708726</v>
      </c>
      <c r="BF205" s="32"/>
      <c r="BG205" s="323"/>
      <c r="BH205" s="32">
        <f>SUM(BH203:BH204)</f>
        <v>1042.9475343572233</v>
      </c>
      <c r="BI205" s="32">
        <f>SUM(BI203:BI204)</f>
        <v>1158.6341691756993</v>
      </c>
      <c r="BJ205" s="32">
        <f>SUM(BJ203:BJ204)</f>
        <v>1154.2085199518779</v>
      </c>
    </row>
    <row r="206" spans="2:62" x14ac:dyDescent="0.2">
      <c r="B206" s="220" t="s">
        <v>76</v>
      </c>
      <c r="C206" s="221" t="s">
        <v>72</v>
      </c>
      <c r="D206" s="30">
        <f>Cumulative!D211</f>
        <v>685.21082098458146</v>
      </c>
      <c r="E206" s="30">
        <f>Cumulative!E211</f>
        <v>1136.5180745286727</v>
      </c>
      <c r="F206" s="30">
        <f>Cumulative!F211</f>
        <v>569.59138852860417</v>
      </c>
      <c r="G206" s="30">
        <f>Cumulative!G211</f>
        <v>903.87091038992253</v>
      </c>
      <c r="H206" s="30"/>
      <c r="I206" s="30">
        <f>Cumulative!I211</f>
        <v>885.16700232278322</v>
      </c>
      <c r="J206" s="30">
        <f>Cumulative!J211</f>
        <v>749.3044727750771</v>
      </c>
      <c r="K206" s="30">
        <f>Cumulative!K211</f>
        <v>602.96613706558333</v>
      </c>
      <c r="L206" s="30">
        <f>Cumulative!L211</f>
        <v>390.69088153697618</v>
      </c>
      <c r="M206" s="30"/>
      <c r="N206" s="30">
        <f>Cumulative!N211</f>
        <v>534.84312258491161</v>
      </c>
      <c r="O206" s="30">
        <f>Cumulative!O211</f>
        <v>567.04310954904167</v>
      </c>
      <c r="P206" s="30">
        <f>Cumulative!P211</f>
        <v>466.55461502135245</v>
      </c>
      <c r="Q206" s="30">
        <f>Cumulative!Q211</f>
        <v>440.34313098132901</v>
      </c>
      <c r="R206" s="30"/>
      <c r="S206" s="30">
        <f>Cumulative!S211</f>
        <v>648.05359852080664</v>
      </c>
      <c r="T206" s="30">
        <f>Cumulative!T211</f>
        <v>581.01001368777463</v>
      </c>
      <c r="U206" s="30">
        <f>Cumulative!U211</f>
        <v>573.29244965404371</v>
      </c>
      <c r="V206" s="30">
        <f>Cumulative!V211</f>
        <v>417.39672103256328</v>
      </c>
      <c r="W206" s="30"/>
      <c r="X206" s="30">
        <f>Cumulative!X211</f>
        <v>560.12933457185284</v>
      </c>
      <c r="Y206" s="30">
        <f>Cumulative!Y211</f>
        <v>361.43640820137733</v>
      </c>
      <c r="Z206" s="30">
        <f>Cumulative!Z211</f>
        <v>338.38890023607422</v>
      </c>
      <c r="AA206" s="30">
        <f>Cumulative!AA211</f>
        <v>447.89628220367342</v>
      </c>
      <c r="AB206" s="30"/>
      <c r="AC206" s="30">
        <f>Cumulative!AC211</f>
        <v>253.68096364000789</v>
      </c>
      <c r="AD206" s="30">
        <f>Cumulative!AD211</f>
        <v>241.4974909241692</v>
      </c>
      <c r="AE206" s="30">
        <f>Cumulative!AE211</f>
        <v>327.50801921509077</v>
      </c>
      <c r="AF206" s="30">
        <f>Cumulative!AF211</f>
        <v>248.29774896614941</v>
      </c>
      <c r="AG206" s="30"/>
      <c r="AH206" s="30">
        <f>Cumulative!AH211</f>
        <v>192.87556600989438</v>
      </c>
      <c r="AI206" s="30">
        <f>Cumulative!AI211</f>
        <v>316.03100874013052</v>
      </c>
      <c r="AJ206" s="30">
        <f>Cumulative!AJ211</f>
        <v>203.56575484901802</v>
      </c>
      <c r="AK206" s="30">
        <f>Cumulative!AK211</f>
        <v>150.56729033576792</v>
      </c>
      <c r="AL206" s="30"/>
      <c r="AM206" s="30">
        <f>Cumulative!AM211</f>
        <v>224.94890684594196</v>
      </c>
      <c r="AN206" s="30">
        <f>Cumulative!AN211</f>
        <v>132.85644528153517</v>
      </c>
      <c r="AO206" s="30">
        <f>Cumulative!AO211</f>
        <v>97.911065021516535</v>
      </c>
      <c r="AP206" s="190">
        <f>Cumulative!AP211</f>
        <v>183.44029709703628</v>
      </c>
      <c r="AQ206" s="30"/>
      <c r="AR206" s="30">
        <f>Cumulative!AR211</f>
        <v>289.41562409545554</v>
      </c>
      <c r="AS206" s="30">
        <f>Cumulative!AS211</f>
        <v>345.26877985112498</v>
      </c>
      <c r="AT206" s="30">
        <f>Cumulative!AT211</f>
        <v>266.80220118090722</v>
      </c>
      <c r="AU206" s="30">
        <f>Cumulative!AU211</f>
        <v>210.31272800122369</v>
      </c>
      <c r="AV206" s="30"/>
      <c r="AW206" s="30">
        <f>Cumulative!AW211</f>
        <v>159.54601115157664</v>
      </c>
      <c r="AX206" s="30">
        <f>Cumulative!AX211</f>
        <v>209.23751214207647</v>
      </c>
      <c r="AY206" s="190">
        <f>Cumulative!AY211</f>
        <v>223.43074842497609</v>
      </c>
      <c r="AZ206" s="341"/>
      <c r="BA206" s="30"/>
      <c r="BB206" s="341"/>
      <c r="BC206" s="341"/>
      <c r="BD206" s="341"/>
      <c r="BE206" s="30">
        <f>Cumulative!BE211</f>
        <v>546.97707481784255</v>
      </c>
      <c r="BF206" s="30"/>
      <c r="BG206" s="341"/>
      <c r="BH206" s="30">
        <f>Cumulative!BH211</f>
        <v>675.41342990850717</v>
      </c>
      <c r="BI206" s="30">
        <f>Cumulative!BI211</f>
        <v>813.68623010695512</v>
      </c>
      <c r="BJ206" s="30">
        <f>Cumulative!BJ211</f>
        <v>874.37268852236025</v>
      </c>
    </row>
    <row r="207" spans="2:62" x14ac:dyDescent="0.2">
      <c r="B207" s="220" t="s">
        <v>13</v>
      </c>
      <c r="C207" s="221" t="s">
        <v>73</v>
      </c>
      <c r="D207" s="30">
        <f>Cumulative!D212</f>
        <v>0</v>
      </c>
      <c r="E207" s="30">
        <f>Cumulative!E212</f>
        <v>0</v>
      </c>
      <c r="F207" s="30">
        <f>Cumulative!F212</f>
        <v>0</v>
      </c>
      <c r="G207" s="30">
        <f>Cumulative!G212</f>
        <v>47.246375857266564</v>
      </c>
      <c r="H207" s="30"/>
      <c r="I207" s="30">
        <f>Cumulative!I212</f>
        <v>46.680865027635328</v>
      </c>
      <c r="J207" s="30">
        <f>Cumulative!J212</f>
        <v>23.449203583111679</v>
      </c>
      <c r="K207" s="30">
        <f>Cumulative!K212</f>
        <v>23.713019901005097</v>
      </c>
      <c r="L207" s="30">
        <f>Cumulative!L212</f>
        <v>23.434731065837234</v>
      </c>
      <c r="M207" s="30"/>
      <c r="N207" s="30">
        <f>Cumulative!N212</f>
        <v>21.492359984420141</v>
      </c>
      <c r="O207" s="30">
        <f>Cumulative!O212</f>
        <v>0</v>
      </c>
      <c r="P207" s="30">
        <f>Cumulative!P212</f>
        <v>0</v>
      </c>
      <c r="Q207" s="30">
        <f>Cumulative!Q212</f>
        <v>0</v>
      </c>
      <c r="R207" s="30"/>
      <c r="S207" s="30">
        <f>Cumulative!S212</f>
        <v>0</v>
      </c>
      <c r="T207" s="30">
        <f>Cumulative!T212</f>
        <v>0</v>
      </c>
      <c r="U207" s="30">
        <f>Cumulative!U212</f>
        <v>0</v>
      </c>
      <c r="V207" s="30">
        <f>Cumulative!V212</f>
        <v>0</v>
      </c>
      <c r="W207" s="30"/>
      <c r="X207" s="30">
        <f>Cumulative!X212</f>
        <v>0</v>
      </c>
      <c r="Y207" s="30">
        <f>Cumulative!Y212</f>
        <v>0</v>
      </c>
      <c r="Z207" s="30">
        <f>Cumulative!Z212</f>
        <v>0</v>
      </c>
      <c r="AA207" s="30">
        <f>Cumulative!AA212</f>
        <v>0</v>
      </c>
      <c r="AB207" s="30"/>
      <c r="AC207" s="30">
        <f>Cumulative!AC212</f>
        <v>0</v>
      </c>
      <c r="AD207" s="30">
        <f>Cumulative!AD212</f>
        <v>0</v>
      </c>
      <c r="AE207" s="30">
        <f>Cumulative!AE212</f>
        <v>0</v>
      </c>
      <c r="AF207" s="30">
        <f>Cumulative!AF212</f>
        <v>0</v>
      </c>
      <c r="AG207" s="30"/>
      <c r="AH207" s="30">
        <f>Cumulative!AH212</f>
        <v>0</v>
      </c>
      <c r="AI207" s="30">
        <f>Cumulative!AI212</f>
        <v>0</v>
      </c>
      <c r="AJ207" s="30">
        <f>Cumulative!AJ212</f>
        <v>0</v>
      </c>
      <c r="AK207" s="30">
        <f>Cumulative!AK212</f>
        <v>0</v>
      </c>
      <c r="AL207" s="30"/>
      <c r="AM207" s="30">
        <f>Cumulative!AM212</f>
        <v>0</v>
      </c>
      <c r="AN207" s="30">
        <f>Cumulative!AN212</f>
        <v>0</v>
      </c>
      <c r="AO207" s="30">
        <f>Cumulative!AO212</f>
        <v>0</v>
      </c>
      <c r="AP207" s="190">
        <f>Cumulative!AP212</f>
        <v>0</v>
      </c>
      <c r="AQ207" s="30"/>
      <c r="AR207" s="30">
        <f>Cumulative!AR212</f>
        <v>0</v>
      </c>
      <c r="AS207" s="30">
        <f>Cumulative!AS212</f>
        <v>0</v>
      </c>
      <c r="AT207" s="30">
        <f>Cumulative!AT212</f>
        <v>0</v>
      </c>
      <c r="AU207" s="30">
        <f>Cumulative!AU212</f>
        <v>0</v>
      </c>
      <c r="AV207" s="30"/>
      <c r="AW207" s="30">
        <f>Cumulative!AW212</f>
        <v>0</v>
      </c>
      <c r="AX207" s="30">
        <f>Cumulative!AX212</f>
        <v>0</v>
      </c>
      <c r="AY207" s="190">
        <f>Cumulative!AY212</f>
        <v>0</v>
      </c>
      <c r="AZ207" s="341"/>
      <c r="BA207" s="30"/>
      <c r="BB207" s="341"/>
      <c r="BC207" s="341"/>
      <c r="BD207" s="341"/>
      <c r="BE207" s="30">
        <f>Cumulative!BE212</f>
        <v>0</v>
      </c>
      <c r="BF207" s="30"/>
      <c r="BG207" s="341"/>
      <c r="BH207" s="30">
        <f>Cumulative!BH212</f>
        <v>0</v>
      </c>
      <c r="BI207" s="30">
        <f>Cumulative!BI212</f>
        <v>0</v>
      </c>
      <c r="BJ207" s="30">
        <f>Cumulative!BJ212</f>
        <v>0</v>
      </c>
    </row>
    <row r="208" spans="2:62" x14ac:dyDescent="0.2">
      <c r="B208" s="38" t="s">
        <v>148</v>
      </c>
      <c r="C208" s="31" t="s">
        <v>77</v>
      </c>
      <c r="D208" s="32">
        <f>D206+D207</f>
        <v>685.21082098458146</v>
      </c>
      <c r="E208" s="32">
        <f t="shared" ref="E208:L208" si="15">E206+E207</f>
        <v>1136.5180745286727</v>
      </c>
      <c r="F208" s="32">
        <f t="shared" si="15"/>
        <v>569.59138852860417</v>
      </c>
      <c r="G208" s="32">
        <f t="shared" si="15"/>
        <v>951.1172862471891</v>
      </c>
      <c r="H208" s="32"/>
      <c r="I208" s="32">
        <f t="shared" si="15"/>
        <v>931.8478673504186</v>
      </c>
      <c r="J208" s="32">
        <f t="shared" si="15"/>
        <v>772.75367635818873</v>
      </c>
      <c r="K208" s="32">
        <f t="shared" si="15"/>
        <v>626.67915696658838</v>
      </c>
      <c r="L208" s="32">
        <f t="shared" si="15"/>
        <v>414.12561260281342</v>
      </c>
      <c r="M208" s="32"/>
      <c r="N208" s="32">
        <f>N206+N207</f>
        <v>556.3354825693317</v>
      </c>
      <c r="O208" s="32">
        <f>O206+O207</f>
        <v>567.04310954904167</v>
      </c>
      <c r="P208" s="32">
        <f>P206+P207</f>
        <v>466.55461502135245</v>
      </c>
      <c r="Q208" s="32">
        <f>Q206+Q207</f>
        <v>440.34313098132901</v>
      </c>
      <c r="R208" s="32"/>
      <c r="S208" s="32">
        <f>S206+S207</f>
        <v>648.05359852080664</v>
      </c>
      <c r="T208" s="32">
        <f>T206+T207</f>
        <v>581.01001368777463</v>
      </c>
      <c r="U208" s="32">
        <f>U206+U207</f>
        <v>573.29244965404371</v>
      </c>
      <c r="V208" s="32">
        <f>V206+V207</f>
        <v>417.39672103256328</v>
      </c>
      <c r="W208" s="32"/>
      <c r="X208" s="32">
        <f>X206+X207</f>
        <v>560.12933457185284</v>
      </c>
      <c r="Y208" s="32">
        <f>Y206+Y207</f>
        <v>361.43640820137733</v>
      </c>
      <c r="Z208" s="32">
        <f>Z206+Z207</f>
        <v>338.38890023607422</v>
      </c>
      <c r="AA208" s="32">
        <f>AA206+AA207</f>
        <v>447.89628220367342</v>
      </c>
      <c r="AB208" s="32"/>
      <c r="AC208" s="32">
        <f>AC206+AC207</f>
        <v>253.68096364000789</v>
      </c>
      <c r="AD208" s="32">
        <f>AD206+AD207</f>
        <v>241.4974909241692</v>
      </c>
      <c r="AE208" s="32">
        <f>AE206+AE207</f>
        <v>327.50801921509077</v>
      </c>
      <c r="AF208" s="32">
        <f>AF206+AF207</f>
        <v>248.29774896614941</v>
      </c>
      <c r="AG208" s="32"/>
      <c r="AH208" s="32">
        <f>AH206+AH207</f>
        <v>192.87556600989438</v>
      </c>
      <c r="AI208" s="32">
        <f>AI206+AI207</f>
        <v>316.03100874013052</v>
      </c>
      <c r="AJ208" s="32">
        <f>AJ206+AJ207</f>
        <v>203.56575484901802</v>
      </c>
      <c r="AK208" s="32">
        <f>AK206+AK207</f>
        <v>150.56729033576792</v>
      </c>
      <c r="AL208" s="32"/>
      <c r="AM208" s="32">
        <f>AM206+AM207</f>
        <v>224.94890684594196</v>
      </c>
      <c r="AN208" s="32">
        <f>AN206+AN207</f>
        <v>132.85644528153517</v>
      </c>
      <c r="AO208" s="32">
        <f>AO206+AO207</f>
        <v>97.911065021516535</v>
      </c>
      <c r="AP208" s="155">
        <f>AP206+AP207</f>
        <v>183.44029709703628</v>
      </c>
      <c r="AQ208" s="32"/>
      <c r="AR208" s="32">
        <f>AR206+AR207</f>
        <v>289.41562409545554</v>
      </c>
      <c r="AS208" s="32">
        <f>AS206+AS207</f>
        <v>345.26877985112498</v>
      </c>
      <c r="AT208" s="32">
        <f>AT206+AT207</f>
        <v>266.80220118090722</v>
      </c>
      <c r="AU208" s="32">
        <f>AU206+AU207</f>
        <v>210.31272800122369</v>
      </c>
      <c r="AV208" s="32"/>
      <c r="AW208" s="32">
        <f>AW206+AW207</f>
        <v>159.54601115157664</v>
      </c>
      <c r="AX208" s="32">
        <f>AX206+AX207</f>
        <v>209.23751214207647</v>
      </c>
      <c r="AY208" s="155">
        <f>AY206+AY207</f>
        <v>223.43074842497609</v>
      </c>
      <c r="AZ208" s="323"/>
      <c r="BA208" s="32"/>
      <c r="BB208" s="323"/>
      <c r="BC208" s="323"/>
      <c r="BD208" s="323"/>
      <c r="BE208" s="32">
        <f>BE206+BE207</f>
        <v>546.97707481784255</v>
      </c>
      <c r="BF208" s="32"/>
      <c r="BG208" s="323"/>
      <c r="BH208" s="32">
        <f>BH206+BH207</f>
        <v>675.41342990850717</v>
      </c>
      <c r="BI208" s="32">
        <f>BI206+BI207</f>
        <v>813.68623010695512</v>
      </c>
      <c r="BJ208" s="32">
        <f>BJ206+BJ207</f>
        <v>874.37268852236025</v>
      </c>
    </row>
    <row r="209" spans="2:62" x14ac:dyDescent="0.2">
      <c r="B209" s="38" t="s">
        <v>14</v>
      </c>
      <c r="C209" s="31" t="s">
        <v>78</v>
      </c>
      <c r="D209" s="32">
        <f>D205-D208</f>
        <v>1081.757489378823</v>
      </c>
      <c r="E209" s="32">
        <f t="shared" ref="E209:L209" si="16">E205-E208</f>
        <v>1099.5858841023989</v>
      </c>
      <c r="F209" s="32">
        <f t="shared" si="16"/>
        <v>1384.5178526954514</v>
      </c>
      <c r="G209" s="32">
        <f t="shared" si="16"/>
        <v>1075.6699272702131</v>
      </c>
      <c r="H209" s="32"/>
      <c r="I209" s="32">
        <f t="shared" si="16"/>
        <v>1061.7242643983604</v>
      </c>
      <c r="J209" s="32">
        <f t="shared" si="16"/>
        <v>1054.6332813598701</v>
      </c>
      <c r="K209" s="32">
        <f t="shared" si="16"/>
        <v>1134.2985490847145</v>
      </c>
      <c r="L209" s="32">
        <f t="shared" si="16"/>
        <v>1119.2757537611674</v>
      </c>
      <c r="M209" s="32"/>
      <c r="N209" s="32">
        <f>N205-N208</f>
        <v>911.3937529247263</v>
      </c>
      <c r="O209" s="32">
        <f>O205-O208</f>
        <v>1126.6822477148785</v>
      </c>
      <c r="P209" s="32">
        <f>P205-P208</f>
        <v>1120.4572113358349</v>
      </c>
      <c r="Q209" s="32">
        <f>Q205-Q208</f>
        <v>991.63858197175887</v>
      </c>
      <c r="R209" s="32"/>
      <c r="S209" s="32">
        <f>S205-S208</f>
        <v>884.91609409502894</v>
      </c>
      <c r="T209" s="32">
        <f>T205-T208</f>
        <v>920.79100929327876</v>
      </c>
      <c r="U209" s="32">
        <f>U205-U208</f>
        <v>836.01689093810535</v>
      </c>
      <c r="V209" s="32">
        <f>V205-V208</f>
        <v>702.29286236651512</v>
      </c>
      <c r="W209" s="32"/>
      <c r="X209" s="32">
        <f>X205-X208</f>
        <v>640.14992397304434</v>
      </c>
      <c r="Y209" s="32">
        <f>Y205-Y208</f>
        <v>925.60401509551411</v>
      </c>
      <c r="Z209" s="32">
        <f>Z205-Z208</f>
        <v>937.26695388239978</v>
      </c>
      <c r="AA209" s="32">
        <f>AA205-AA208</f>
        <v>856.4400752428827</v>
      </c>
      <c r="AB209" s="32"/>
      <c r="AC209" s="32">
        <f>AC205-AC208</f>
        <v>911.15490289634783</v>
      </c>
      <c r="AD209" s="32">
        <f>AD205-AD208</f>
        <v>914.96221577205915</v>
      </c>
      <c r="AE209" s="32">
        <f>AE205-AE208</f>
        <v>897.34198138818169</v>
      </c>
      <c r="AF209" s="32">
        <f>AF205-AF208</f>
        <v>1045.4998420144375</v>
      </c>
      <c r="AG209" s="32"/>
      <c r="AH209" s="32">
        <f>AH205-AH208</f>
        <v>1095.5751254258719</v>
      </c>
      <c r="AI209" s="32">
        <f>AI205-AI208</f>
        <v>1133.31686757547</v>
      </c>
      <c r="AJ209" s="32">
        <f>AJ205-AJ208</f>
        <v>1129.8112839339783</v>
      </c>
      <c r="AK209" s="32">
        <f>AK205-AK208</f>
        <v>1065.5586679832907</v>
      </c>
      <c r="AL209" s="32"/>
      <c r="AM209" s="32">
        <f>AM205-AM208</f>
        <v>1044.4784636369673</v>
      </c>
      <c r="AN209" s="32">
        <f>AN205-AN208</f>
        <v>1139.8385429548034</v>
      </c>
      <c r="AO209" s="32">
        <f>AO205-AO208</f>
        <v>1221.319059358292</v>
      </c>
      <c r="AP209" s="155">
        <f>AP205-AP208</f>
        <v>1214.5085186016795</v>
      </c>
      <c r="AQ209" s="32"/>
      <c r="AR209" s="32">
        <f>AR205-AR208</f>
        <v>1258.1995947640949</v>
      </c>
      <c r="AS209" s="32">
        <f>AS205-AS208</f>
        <v>1300.033022974555</v>
      </c>
      <c r="AT209" s="32">
        <f>AT205-AT208</f>
        <v>1426.6639057784137</v>
      </c>
      <c r="AU209" s="32">
        <f>AU205-AU208</f>
        <v>1347.9263140653829</v>
      </c>
      <c r="AV209" s="32"/>
      <c r="AW209" s="32">
        <f>AW205-AW208</f>
        <v>1313.883461929162</v>
      </c>
      <c r="AX209" s="32">
        <f>AX205-AX208</f>
        <v>1173.1145756042024</v>
      </c>
      <c r="AY209" s="155">
        <f>AY205-AY208</f>
        <v>1017.3335092522346</v>
      </c>
      <c r="AZ209" s="323"/>
      <c r="BA209" s="32"/>
      <c r="BB209" s="323"/>
      <c r="BC209" s="323"/>
      <c r="BD209" s="323"/>
      <c r="BE209" s="32">
        <f>BE205-BE208</f>
        <v>560.49760085303001</v>
      </c>
      <c r="BF209" s="32"/>
      <c r="BG209" s="323"/>
      <c r="BH209" s="32">
        <f>BH205-BH208</f>
        <v>367.53410444871611</v>
      </c>
      <c r="BI209" s="32">
        <f>BI205-BI208</f>
        <v>344.94793906874418</v>
      </c>
      <c r="BJ209" s="32">
        <f>BJ205-BJ208</f>
        <v>279.83583142951761</v>
      </c>
    </row>
    <row r="210" spans="2:62" x14ac:dyDescent="0.2">
      <c r="B210" s="38"/>
      <c r="C210" s="31"/>
      <c r="D210" s="17"/>
      <c r="E210" s="17"/>
      <c r="F210" s="17"/>
      <c r="G210" s="17"/>
      <c r="H210" s="17"/>
      <c r="I210" s="17"/>
      <c r="J210" s="17"/>
      <c r="K210" s="17"/>
      <c r="L210" s="17"/>
      <c r="M210" s="17"/>
      <c r="N210" s="17"/>
      <c r="O210" s="17"/>
      <c r="P210" s="17"/>
      <c r="Q210" s="17"/>
      <c r="R210" s="17"/>
      <c r="S210" s="17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 s="17"/>
      <c r="AL210" s="17"/>
      <c r="AM210" s="17"/>
      <c r="AN210" s="17"/>
      <c r="AO210" s="17"/>
      <c r="AP210" s="237"/>
      <c r="AQ210" s="17"/>
      <c r="AR210" s="17"/>
      <c r="AS210" s="17"/>
      <c r="AT210" s="17"/>
      <c r="AU210" s="17"/>
      <c r="AV210" s="17"/>
      <c r="AW210" s="17"/>
      <c r="AX210" s="17"/>
      <c r="AY210" s="237"/>
      <c r="AZ210" s="122"/>
      <c r="BA210" s="17"/>
      <c r="BB210" s="122"/>
      <c r="BC210" s="122"/>
      <c r="BD210" s="122"/>
      <c r="BE210" s="17"/>
      <c r="BF210" s="17"/>
      <c r="BG210" s="122"/>
      <c r="BH210" s="17"/>
      <c r="BI210" s="17"/>
      <c r="BJ210" s="17"/>
    </row>
    <row r="211" spans="2:62" ht="15" thickBot="1" x14ac:dyDescent="0.25">
      <c r="B211" s="41" t="s">
        <v>33</v>
      </c>
      <c r="C211" s="33" t="s">
        <v>79</v>
      </c>
      <c r="D211" s="55"/>
      <c r="E211" s="56"/>
      <c r="F211" s="55"/>
      <c r="G211" s="56">
        <f>G209/SUM(D187:G187)</f>
        <v>1.6786637965077298</v>
      </c>
      <c r="H211" s="55"/>
      <c r="I211" s="56">
        <f>I209/(E187+F187+G187+I187)</f>
        <v>1.6980539662973269</v>
      </c>
      <c r="J211" s="56">
        <f>J209/(F187+G187+I187+J187)</f>
        <v>1.757119013551004</v>
      </c>
      <c r="K211" s="56">
        <f>K209/(G187+I187+J187+K187)</f>
        <v>2.0897107106505159</v>
      </c>
      <c r="L211" s="56">
        <f>L209/(I187+J187+K187+L187)</f>
        <v>2.3168266089812595</v>
      </c>
      <c r="M211" s="56"/>
      <c r="N211" s="56">
        <f>N209/(J187+K187+L187+N187)</f>
        <v>1.9883153575661843</v>
      </c>
      <c r="O211" s="56">
        <f>O209/(K187+L187+N187+O187)</f>
        <v>2.5360419437284016</v>
      </c>
      <c r="P211" s="56">
        <f>P209/(L187+N187+O187+P187)</f>
        <v>2.4672699453884932</v>
      </c>
      <c r="Q211" s="56">
        <f>Q209/(N187+O187+P187+Q187)</f>
        <v>1.8667535573221132</v>
      </c>
      <c r="R211" s="56"/>
      <c r="S211" s="56">
        <f>S209/(O187+P187+Q187+S187)</f>
        <v>1.4533991742529022</v>
      </c>
      <c r="T211" s="56">
        <f>T209/(P187+Q187+S187+T187)</f>
        <v>1.4415477613868883</v>
      </c>
      <c r="U211" s="56">
        <f>U209/(Q199+S199+T199+U199)</f>
        <v>1.2515927067129635</v>
      </c>
      <c r="V211" s="56">
        <f>V209/(S199+T199+U199+V199)</f>
        <v>1.0447141899275658</v>
      </c>
      <c r="W211" s="56"/>
      <c r="X211" s="56">
        <f>X209/(T199+U199+V199+X199)</f>
        <v>1.0214675922123915</v>
      </c>
      <c r="Y211" s="56">
        <f>Y209/(U199+V199+X199+Y199)</f>
        <v>1.5665136108326105</v>
      </c>
      <c r="Z211" s="56">
        <f>Z209/(V199+X199+Y199+Z199)</f>
        <v>1.9048204853092472</v>
      </c>
      <c r="AA211" s="56">
        <f>AA209/(X199+Y199+Z199+AA199)</f>
        <v>1.9229426178958706</v>
      </c>
      <c r="AB211" s="56"/>
      <c r="AC211" s="56">
        <f>AC209/(Y199+Z199+AA199+AC199)</f>
        <v>2.099918541312801</v>
      </c>
      <c r="AD211" s="56">
        <f>AD209/(Z199+AA199+AC199+AD199)</f>
        <v>2.0451931177084695</v>
      </c>
      <c r="AE211" s="56">
        <f>AE209/(AA199+AC199+AD199+AE199)</f>
        <v>1.8345596654925895</v>
      </c>
      <c r="AF211" s="56">
        <f>AF209/(AC199+AD199+AE199+AF199)</f>
        <v>2.0460793416871002</v>
      </c>
      <c r="AG211" s="56"/>
      <c r="AH211" s="56">
        <f>AH209/(AD199+AE199+AF199+AH199)</f>
        <v>2.0886593537499545</v>
      </c>
      <c r="AI211" s="56">
        <f>AI209/(AE199+AF199+AH199+AI199)</f>
        <v>2.1691049070077408</v>
      </c>
      <c r="AJ211" s="56">
        <f>AJ209/(AF199+AH199+AI199+AJ199)</f>
        <v>2.0349812452996177</v>
      </c>
      <c r="AK211" s="56">
        <f>AK209/(AH199+AI199+AJ199+AK199)</f>
        <v>1.8033314398338214</v>
      </c>
      <c r="AL211" s="56"/>
      <c r="AM211" s="56">
        <f>AM209/(AI199+AJ199+AK199+AM199)</f>
        <v>1.7148029378694034</v>
      </c>
      <c r="AN211" s="56">
        <f>AN209/(AJ199+AK199+AM199+AN199)</f>
        <v>1.7566267290607567</v>
      </c>
      <c r="AO211" s="56">
        <f>AO209/(AK199+AM199+AN199+AO199)</f>
        <v>1.9404932160791271</v>
      </c>
      <c r="AP211" s="56">
        <f>AP209/(AM199+AN199+AO199+AP199)</f>
        <v>2.1992935441844574</v>
      </c>
      <c r="AQ211" s="56"/>
      <c r="AR211" s="56">
        <f>Cumulative!AR216</f>
        <v>2.4976148128896769</v>
      </c>
      <c r="AS211" s="56">
        <f>Cumulative!AS216</f>
        <v>2.882846517376727</v>
      </c>
      <c r="AT211" s="56">
        <f>Cumulative!AT216</f>
        <v>3.2452727541289441</v>
      </c>
      <c r="AU211" s="56">
        <f>Cumulative!AU216</f>
        <v>2.7540435282231241</v>
      </c>
      <c r="AV211" s="56"/>
      <c r="AW211" s="56">
        <f>Cumulative!AW216</f>
        <v>2.2212953277275944</v>
      </c>
      <c r="AX211" s="56">
        <f>Cumulative!AX216</f>
        <v>1.4466228561656507</v>
      </c>
      <c r="AY211" s="197">
        <f>Cumulative!AY216</f>
        <v>0.93889166919531974</v>
      </c>
      <c r="AZ211" s="342"/>
      <c r="BA211" s="56"/>
      <c r="BB211" s="342"/>
      <c r="BC211" s="342"/>
      <c r="BD211" s="342"/>
      <c r="BE211" s="56">
        <f>Cumulative!BE216</f>
        <v>0.28184573465702306</v>
      </c>
      <c r="BF211" s="56"/>
      <c r="BG211" s="342"/>
      <c r="BH211" s="56">
        <f>Cumulative!BH216</f>
        <v>0.26259836016791482</v>
      </c>
      <c r="BI211" s="56">
        <f>Cumulative!BI216</f>
        <v>0.30877768820664725</v>
      </c>
      <c r="BJ211" s="56">
        <f>Cumulative!BJ216</f>
        <v>0.3470330693561175</v>
      </c>
    </row>
    <row r="212" spans="2:62" ht="15" thickBot="1" x14ac:dyDescent="0.25">
      <c r="B212" s="36"/>
      <c r="C212" s="13"/>
      <c r="D212" s="9"/>
      <c r="E212" s="12"/>
      <c r="F212" s="9"/>
      <c r="G212" s="12"/>
      <c r="H212" s="12"/>
      <c r="I212" s="12"/>
      <c r="J212" s="12"/>
      <c r="K212" s="12"/>
      <c r="L212" s="12"/>
      <c r="M212" s="12"/>
      <c r="N212" s="9"/>
      <c r="O212" s="12"/>
      <c r="P212" s="12"/>
      <c r="Q212" s="12"/>
      <c r="R212" s="12"/>
      <c r="S212" s="9"/>
      <c r="T212" s="9"/>
      <c r="X212" s="9"/>
      <c r="Y212" s="9"/>
      <c r="Z212" s="9"/>
      <c r="AA212" s="9"/>
      <c r="AC212" s="9"/>
      <c r="AH212" s="9"/>
      <c r="AJ212" s="9"/>
      <c r="AK212" s="9"/>
      <c r="AM212" s="9"/>
      <c r="AN212" s="9"/>
      <c r="AR212" s="9"/>
      <c r="AS212" s="9"/>
      <c r="AT212" s="9"/>
      <c r="AU212" s="9"/>
      <c r="AV212" s="9"/>
      <c r="AW212" s="9"/>
      <c r="AX212" s="9"/>
      <c r="AY212" s="9"/>
      <c r="AZ212" s="9"/>
      <c r="BA212" s="9"/>
      <c r="BB212" s="9"/>
      <c r="BC212" s="9"/>
      <c r="BD212" s="9"/>
      <c r="BE212" s="9"/>
      <c r="BF212" s="9"/>
      <c r="BG212" s="9"/>
      <c r="BH212" s="9"/>
      <c r="BI212" s="9"/>
      <c r="BJ212" s="9"/>
    </row>
    <row r="213" spans="2:62" ht="15.75" thickBot="1" x14ac:dyDescent="0.25">
      <c r="B213" s="62" t="s">
        <v>125</v>
      </c>
      <c r="C213" s="63" t="s">
        <v>80</v>
      </c>
      <c r="D213" s="104" t="s">
        <v>138</v>
      </c>
      <c r="E213" s="104" t="s">
        <v>139</v>
      </c>
      <c r="F213" s="104" t="s">
        <v>140</v>
      </c>
      <c r="G213" s="104" t="s">
        <v>141</v>
      </c>
      <c r="H213" s="104"/>
      <c r="I213" s="104" t="s">
        <v>142</v>
      </c>
      <c r="J213" s="104" t="s">
        <v>143</v>
      </c>
      <c r="K213" s="104" t="s">
        <v>144</v>
      </c>
      <c r="L213" s="104" t="s">
        <v>145</v>
      </c>
      <c r="M213" s="104"/>
      <c r="N213" s="104" t="s">
        <v>170</v>
      </c>
      <c r="O213" s="104" t="s">
        <v>175</v>
      </c>
      <c r="P213" s="104" t="s">
        <v>178</v>
      </c>
      <c r="Q213" s="104" t="s">
        <v>184</v>
      </c>
      <c r="R213" s="104"/>
      <c r="S213" s="104" t="str">
        <f>S202</f>
        <v>1Q 2015</v>
      </c>
      <c r="T213" s="104" t="str">
        <f>T202</f>
        <v>2Q 2015</v>
      </c>
      <c r="U213" s="104" t="str">
        <f>U202</f>
        <v>3Q 2015</v>
      </c>
      <c r="V213" s="104" t="str">
        <f>V202</f>
        <v>4Q 2015</v>
      </c>
      <c r="W213" s="104"/>
      <c r="X213" s="104" t="s">
        <v>203</v>
      </c>
      <c r="Y213" s="104" t="s">
        <v>204</v>
      </c>
      <c r="Z213" s="104" t="s">
        <v>236</v>
      </c>
      <c r="AA213" s="104" t="s">
        <v>249</v>
      </c>
      <c r="AB213" s="104"/>
      <c r="AC213" s="104" t="str">
        <f>AC202</f>
        <v>1Q 2017</v>
      </c>
      <c r="AD213" s="104" t="str">
        <f>AD202</f>
        <v>2Q 2017</v>
      </c>
      <c r="AE213" s="104" t="str">
        <f>AE202</f>
        <v>3Q 2017</v>
      </c>
      <c r="AF213" s="104" t="str">
        <f>AF202</f>
        <v>4Q 2017</v>
      </c>
      <c r="AG213" s="104"/>
      <c r="AH213" s="104" t="str">
        <f>AH$1</f>
        <v>1Q 2018</v>
      </c>
      <c r="AI213" s="104" t="str">
        <f>AI202</f>
        <v>2Q 2018</v>
      </c>
      <c r="AJ213" s="104" t="str">
        <f>AJ$1</f>
        <v>3Q 2018</v>
      </c>
      <c r="AK213" s="104" t="str">
        <f>AK$1</f>
        <v>4Q 2018</v>
      </c>
      <c r="AL213" s="104"/>
      <c r="AM213" s="104" t="s">
        <v>296</v>
      </c>
      <c r="AN213" s="104" t="s">
        <v>299</v>
      </c>
      <c r="AO213" s="104" t="str">
        <f>AO1</f>
        <v>3Q 2019</v>
      </c>
      <c r="AP213" s="189" t="str">
        <f>AP1</f>
        <v>4Q 2019</v>
      </c>
      <c r="AQ213" s="104"/>
      <c r="AR213" s="104" t="str">
        <f>AR1</f>
        <v>1Q 2020</v>
      </c>
      <c r="AS213" s="104" t="str">
        <f>AS1</f>
        <v>2Q 2020</v>
      </c>
      <c r="AT213" s="104" t="str">
        <f>AT1</f>
        <v>3Q 2020</v>
      </c>
      <c r="AU213" s="104" t="str">
        <f>AU1</f>
        <v>4Q 2020</v>
      </c>
      <c r="AV213" s="104"/>
      <c r="AW213" s="104" t="str">
        <f>AW1</f>
        <v>1Q 2021</v>
      </c>
      <c r="AX213" s="104" t="str">
        <f>AX1</f>
        <v>2Q 2021</v>
      </c>
      <c r="AY213" s="104" t="str">
        <f>AY1</f>
        <v>3Q 2021</v>
      </c>
      <c r="AZ213" s="104" t="str">
        <f>AZ1</f>
        <v>4Q 2021</v>
      </c>
      <c r="BA213" s="104"/>
      <c r="BB213" s="104" t="str">
        <f>BB1</f>
        <v>1Q 2022</v>
      </c>
      <c r="BC213" s="104" t="str">
        <f>BC1</f>
        <v>2Q 2022</v>
      </c>
      <c r="BD213" s="104" t="str">
        <f>BD1</f>
        <v>3Q 2022</v>
      </c>
      <c r="BE213" s="104" t="str">
        <f>BE1</f>
        <v>4Q 2022</v>
      </c>
      <c r="BF213" s="104"/>
      <c r="BG213" s="104" t="str">
        <f>BG1</f>
        <v>1Q 2023</v>
      </c>
      <c r="BH213" s="104" t="str">
        <f>BH1</f>
        <v>2Q 2023</v>
      </c>
      <c r="BI213" s="104" t="str">
        <f>BI1</f>
        <v>3Q 2023</v>
      </c>
      <c r="BJ213" s="104" t="str">
        <f>BJ1</f>
        <v>4Q 2023</v>
      </c>
    </row>
    <row r="214" spans="2:62" ht="24" x14ac:dyDescent="0.2">
      <c r="B214" s="48" t="s">
        <v>16</v>
      </c>
      <c r="C214" s="16" t="s">
        <v>129</v>
      </c>
      <c r="D214" s="35">
        <f>Cumulative!D219</f>
        <v>144.62632417179375</v>
      </c>
      <c r="E214" s="35">
        <f>Cumulative!E219-Cumulative!D219</f>
        <v>282.60694062144364</v>
      </c>
      <c r="F214" s="35">
        <f>Cumulative!F219-Cumulative!E219</f>
        <v>92.800177871885808</v>
      </c>
      <c r="G214" s="35">
        <f>Cumulative!G219-Cumulative!F219</f>
        <v>99.947324648314975</v>
      </c>
      <c r="H214" s="36"/>
      <c r="I214" s="35">
        <f>Cumulative!I219</f>
        <v>113.00642463060018</v>
      </c>
      <c r="J214" s="35">
        <f>Cumulative!J219-Cumulative!I219</f>
        <v>186.18530632897347</v>
      </c>
      <c r="K214" s="35">
        <f>Cumulative!K219-Cumulative!J219</f>
        <v>131.17800683971154</v>
      </c>
      <c r="L214" s="35">
        <f>Cumulative!L219-Cumulative!K219</f>
        <v>65.956562125356868</v>
      </c>
      <c r="M214" s="35"/>
      <c r="N214" s="35">
        <f>Cumulative!N219</f>
        <v>128.40719583742145</v>
      </c>
      <c r="O214" s="35">
        <f>Cumulative!O219-Cumulative!N219</f>
        <v>60.931733138324432</v>
      </c>
      <c r="P214" s="35">
        <f>Cumulative!P219-Cumulative!O219</f>
        <v>154.0279940881349</v>
      </c>
      <c r="Q214" s="35">
        <f>Cumulative!Q219-Cumulative!P219</f>
        <v>216.1085816639162</v>
      </c>
      <c r="R214" s="35"/>
      <c r="S214" s="35">
        <f>Cumulative!S219</f>
        <v>182.82123556283054</v>
      </c>
      <c r="T214" s="35">
        <f>Cumulative!T219-Cumulative!S219</f>
        <v>135.78537665248459</v>
      </c>
      <c r="U214" s="35">
        <f>Cumulative!U219-Cumulative!T219</f>
        <v>187.97512088161676</v>
      </c>
      <c r="V214" s="35">
        <f>Cumulative!V219-Cumulative!U219</f>
        <v>170.80380675926392</v>
      </c>
      <c r="W214" s="35"/>
      <c r="X214" s="35">
        <f>Cumulative!X219</f>
        <v>129.95070234750088</v>
      </c>
      <c r="Y214" s="35">
        <f>Cumulative!Y219-Cumulative!X219</f>
        <v>85.070156398013864</v>
      </c>
      <c r="Z214" s="35">
        <f>Cumulative!Z219-Cumulative!Y219</f>
        <v>70.893190053096276</v>
      </c>
      <c r="AA214" s="35">
        <f>Cumulative!AA219-Cumulative!Z219</f>
        <v>112.14725956464457</v>
      </c>
      <c r="AB214" s="35"/>
      <c r="AC214" s="35">
        <f>Cumulative!AC219</f>
        <v>118.85459050998868</v>
      </c>
      <c r="AD214" s="35">
        <f>Cumulative!AD219-Cumulative!AC219</f>
        <v>134.20562036777193</v>
      </c>
      <c r="AE214" s="35">
        <f>Cumulative!AE219-Cumulative!AD219</f>
        <v>97.007673595209042</v>
      </c>
      <c r="AF214" s="35">
        <f>Cumulative!AF219-Cumulative!AE219</f>
        <v>135.27217574683095</v>
      </c>
      <c r="AG214" s="35"/>
      <c r="AH214" s="35">
        <f>Cumulative!AH219</f>
        <v>132.770045165022</v>
      </c>
      <c r="AI214" s="35">
        <f>Cumulative!AI219-Cumulative!AH219</f>
        <v>131.02187310109832</v>
      </c>
      <c r="AJ214" s="35">
        <f>Cumulative!AJ219-Cumulative!AI219</f>
        <v>145.85522558160363</v>
      </c>
      <c r="AK214" s="35">
        <f>Cumulative!AK219-Cumulative!AJ219</f>
        <v>162.92915447561069</v>
      </c>
      <c r="AL214" s="35"/>
      <c r="AM214" s="35">
        <f>Cumulative!AM219</f>
        <v>155.92699513512613</v>
      </c>
      <c r="AN214" s="35">
        <f>Cumulative!AN219-Cumulative!AM219</f>
        <v>165.7062251457501</v>
      </c>
      <c r="AO214" s="35">
        <f>Cumulative!AO219-Cumulative!AN219</f>
        <v>128.22072623635131</v>
      </c>
      <c r="AP214" s="177">
        <f>Cumulative!AP219-Cumulative!AO219</f>
        <v>98.325508222863391</v>
      </c>
      <c r="AQ214" s="35"/>
      <c r="AR214" s="35">
        <f>Cumulative!AR219</f>
        <v>113.94689508268833</v>
      </c>
      <c r="AS214" s="35">
        <f>Cumulative!AS219-Cumulative!AR219</f>
        <v>90.027653506499732</v>
      </c>
      <c r="AT214" s="35">
        <f>Cumulative!AT219-Cumulative!AS219</f>
        <v>134.42251941801194</v>
      </c>
      <c r="AU214" s="35">
        <f>Cumulative!AU219-Cumulative!AT219</f>
        <v>145.66034857907459</v>
      </c>
      <c r="AV214" s="35"/>
      <c r="AW214" s="35">
        <f>Cumulative!AW219</f>
        <v>207.0178931254994</v>
      </c>
      <c r="AX214" s="35">
        <f>Cumulative!AX219-Cumulative!AW219</f>
        <v>327.37919026785607</v>
      </c>
      <c r="AY214" s="177">
        <f>Cumulative!AY219-Cumulative!AX219</f>
        <v>392.8222584823784</v>
      </c>
      <c r="AZ214" s="344"/>
      <c r="BA214" s="35"/>
      <c r="BB214" s="344"/>
      <c r="BC214" s="344"/>
      <c r="BD214" s="35">
        <f>Cumulative!BD219-Cumulative!BC219</f>
        <v>458.932876381131</v>
      </c>
      <c r="BE214" s="35">
        <f>Cumulative!BE219-Cumulative!BD219</f>
        <v>616.26059149820935</v>
      </c>
      <c r="BF214" s="35"/>
      <c r="BG214" s="344"/>
      <c r="BH214" s="344"/>
      <c r="BI214" s="35">
        <f>Cumulative!BI219-Cumulative!BH219</f>
        <v>213.5423635822915</v>
      </c>
      <c r="BJ214" s="35">
        <f>Cumulative!BJ219-Cumulative!BI219</f>
        <v>100.73454709597877</v>
      </c>
    </row>
    <row r="215" spans="2:62" x14ac:dyDescent="0.2">
      <c r="B215" s="43" t="s">
        <v>17</v>
      </c>
      <c r="C215" s="37" t="s">
        <v>130</v>
      </c>
      <c r="D215" s="30">
        <f>Cumulative!D220</f>
        <v>53.396422175375506</v>
      </c>
      <c r="E215" s="30">
        <f>Cumulative!E220-Cumulative!D220</f>
        <v>-61.719148112906112</v>
      </c>
      <c r="F215" s="30">
        <f>Cumulative!F220-Cumulative!E220</f>
        <v>-120.52800401294854</v>
      </c>
      <c r="G215" s="30">
        <f>Cumulative!G220-Cumulative!F220</f>
        <v>47.803288251570393</v>
      </c>
      <c r="H215" s="30"/>
      <c r="I215" s="30">
        <f>Cumulative!I220</f>
        <v>68.126072689730449</v>
      </c>
      <c r="J215" s="30">
        <f>Cumulative!J220-Cumulative!I220</f>
        <v>6.6718600501629908</v>
      </c>
      <c r="K215" s="30">
        <f>Cumulative!K220-Cumulative!J220</f>
        <v>-23.654560503438404</v>
      </c>
      <c r="L215" s="30">
        <f>Cumulative!L220-Cumulative!K220</f>
        <v>85.003324573391694</v>
      </c>
      <c r="M215" s="30"/>
      <c r="N215" s="30">
        <f>Cumulative!N220</f>
        <v>-58.496929268774096</v>
      </c>
      <c r="O215" s="30">
        <f>Cumulative!O220-Cumulative!N220</f>
        <v>-1.5380625550317859</v>
      </c>
      <c r="P215" s="30">
        <f>Cumulative!P220-Cumulative!O220</f>
        <v>-38.925666934297197</v>
      </c>
      <c r="Q215" s="30">
        <f>Cumulative!Q220-Cumulative!P220</f>
        <v>-7.4375485049799863</v>
      </c>
      <c r="R215" s="30"/>
      <c r="S215" s="30">
        <f>Cumulative!S220</f>
        <v>-11.030375338267532</v>
      </c>
      <c r="T215" s="30">
        <f>Cumulative!T220-Cumulative!S220</f>
        <v>-57.666834262267656</v>
      </c>
      <c r="U215" s="30">
        <f>Cumulative!U220-Cumulative!T220</f>
        <v>27.771195264621326</v>
      </c>
      <c r="V215" s="30">
        <f>Cumulative!V220-Cumulative!U220</f>
        <v>89.008379378016741</v>
      </c>
      <c r="W215" s="30"/>
      <c r="X215" s="30">
        <f>Cumulative!X220</f>
        <v>-54.510152314872499</v>
      </c>
      <c r="Y215" s="30">
        <f>Cumulative!Y220-Cumulative!X220</f>
        <v>-29.70765540321915</v>
      </c>
      <c r="Z215" s="30">
        <f>Cumulative!Z220-Cumulative!Y220</f>
        <v>64.500606215020753</v>
      </c>
      <c r="AA215" s="30">
        <f>Cumulative!AA220-Cumulative!Z220</f>
        <v>36.409998836996976</v>
      </c>
      <c r="AB215" s="30"/>
      <c r="AC215" s="30">
        <f>Cumulative!AC220</f>
        <v>-73.542658821209926</v>
      </c>
      <c r="AD215" s="30">
        <f>Cumulative!AD220-Cumulative!AC220</f>
        <v>6.0610856193101483</v>
      </c>
      <c r="AE215" s="30">
        <f>Cumulative!AE220-Cumulative!AD220</f>
        <v>35.699297220660583</v>
      </c>
      <c r="AF215" s="30">
        <f>Cumulative!AF220-Cumulative!AE220</f>
        <v>-36.920393466209021</v>
      </c>
      <c r="AG215" s="30"/>
      <c r="AH215" s="30">
        <f>Cumulative!AH220</f>
        <v>-29.236835951990415</v>
      </c>
      <c r="AI215" s="30">
        <f>Cumulative!AI220-Cumulative!AH220</f>
        <v>-24.424610026012587</v>
      </c>
      <c r="AJ215" s="30">
        <f>Cumulative!AJ220-Cumulative!AI220</f>
        <v>24.427676742475825</v>
      </c>
      <c r="AK215" s="30">
        <f>Cumulative!AK220-Cumulative!AJ220</f>
        <v>45.579423205208684</v>
      </c>
      <c r="AL215" s="30"/>
      <c r="AM215" s="30">
        <f>Cumulative!AM220</f>
        <v>-11.508141140319168</v>
      </c>
      <c r="AN215" s="30">
        <f>Cumulative!AN220-Cumulative!AM220</f>
        <v>-53.002162142283424</v>
      </c>
      <c r="AO215" s="30">
        <f>Cumulative!AO220-Cumulative!AN220</f>
        <v>-26.594494124852076</v>
      </c>
      <c r="AP215" s="190">
        <f>Cumulative!AP220-Cumulative!AO220</f>
        <v>123.29703635913705</v>
      </c>
      <c r="AQ215" s="30"/>
      <c r="AR215" s="30">
        <f>Cumulative!AR220</f>
        <v>-90.069868548306914</v>
      </c>
      <c r="AS215" s="30">
        <f>Cumulative!AS220-Cumulative!AR220</f>
        <v>2.2815292615114942</v>
      </c>
      <c r="AT215" s="30">
        <f>Cumulative!AT220-Cumulative!AS220</f>
        <v>-62.668442359426976</v>
      </c>
      <c r="AU215" s="30">
        <f>Cumulative!AU220-Cumulative!AT220</f>
        <v>118.56329839549886</v>
      </c>
      <c r="AV215" s="30"/>
      <c r="AW215" s="30">
        <f>Cumulative!AW220</f>
        <v>-113.69169803097601</v>
      </c>
      <c r="AX215" s="30">
        <f>Cumulative!AX220-Cumulative!AW220</f>
        <v>-43.851373210749315</v>
      </c>
      <c r="AY215" s="190">
        <f>Cumulative!AY220-Cumulative!AX220</f>
        <v>-24.033611058534234</v>
      </c>
      <c r="AZ215" s="341"/>
      <c r="BA215" s="30"/>
      <c r="BB215" s="341"/>
      <c r="BC215" s="341"/>
      <c r="BD215" s="30">
        <f>Cumulative!BD220-Cumulative!BC220</f>
        <v>-62.226506867777516</v>
      </c>
      <c r="BE215" s="30">
        <f>Cumulative!BE220-Cumulative!BD220</f>
        <v>-260.08656468871675</v>
      </c>
      <c r="BF215" s="30"/>
      <c r="BG215" s="341"/>
      <c r="BH215" s="341"/>
      <c r="BI215" s="30">
        <f>Cumulative!BI220-Cumulative!BH220</f>
        <v>-52.427282860677792</v>
      </c>
      <c r="BJ215" s="30">
        <f>Cumulative!BJ220-Cumulative!BI220</f>
        <v>236.57654816793399</v>
      </c>
    </row>
    <row r="216" spans="2:62" ht="24" x14ac:dyDescent="0.2">
      <c r="B216" s="38" t="s">
        <v>18</v>
      </c>
      <c r="C216" s="3" t="s">
        <v>131</v>
      </c>
      <c r="D216" s="32">
        <f>Cumulative!D221</f>
        <v>198.02274634716926</v>
      </c>
      <c r="E216" s="32">
        <f>Cumulative!E221-Cumulative!D221</f>
        <v>220.8877925085375</v>
      </c>
      <c r="F216" s="32">
        <f>Cumulative!F221-Cumulative!E221</f>
        <v>-27.727826141062735</v>
      </c>
      <c r="G216" s="32">
        <f>Cumulative!G221-Cumulative!F221</f>
        <v>147.75061289988537</v>
      </c>
      <c r="H216" s="28"/>
      <c r="I216" s="32">
        <f>Cumulative!I221</f>
        <v>181.13249732033063</v>
      </c>
      <c r="J216" s="32">
        <f>Cumulative!J221-Cumulative!I221</f>
        <v>192.85716637913646</v>
      </c>
      <c r="K216" s="32">
        <f>Cumulative!K221-Cumulative!J221</f>
        <v>107.52344633627314</v>
      </c>
      <c r="L216" s="32">
        <f>Cumulative!L221-Cumulative!K221</f>
        <v>150.95988669874856</v>
      </c>
      <c r="M216" s="32"/>
      <c r="N216" s="32">
        <f>Cumulative!N221</f>
        <v>69.910266568647359</v>
      </c>
      <c r="O216" s="32">
        <f>Cumulative!O221-Cumulative!N221</f>
        <v>59.393670583292646</v>
      </c>
      <c r="P216" s="32">
        <f>Cumulative!P221-Cumulative!O221</f>
        <v>115.10232715383771</v>
      </c>
      <c r="Q216" s="32">
        <f>Cumulative!Q221-Cumulative!P221</f>
        <v>208.67103315893621</v>
      </c>
      <c r="R216" s="32"/>
      <c r="S216" s="32">
        <f>Cumulative!S221</f>
        <v>171.790860224563</v>
      </c>
      <c r="T216" s="32">
        <f>Cumulative!T221-Cumulative!S221</f>
        <v>78.11854239021693</v>
      </c>
      <c r="U216" s="32">
        <f>Cumulative!U221-Cumulative!T221</f>
        <v>215.74631614623809</v>
      </c>
      <c r="V216" s="32">
        <f>Cumulative!V221-Cumulative!U221</f>
        <v>259.81218613728066</v>
      </c>
      <c r="W216" s="32"/>
      <c r="X216" s="32">
        <f>Cumulative!X221</f>
        <v>75.44055003262838</v>
      </c>
      <c r="Y216" s="32">
        <f>Cumulative!Y221-Cumulative!X221</f>
        <v>55.362500994794715</v>
      </c>
      <c r="Z216" s="32">
        <f>Cumulative!Z221-Cumulative!Y221</f>
        <v>135.39379626811703</v>
      </c>
      <c r="AA216" s="32">
        <f>Cumulative!AA221-Cumulative!Z221</f>
        <v>148.55725840164155</v>
      </c>
      <c r="AB216" s="32"/>
      <c r="AC216" s="32">
        <f>Cumulative!AC221</f>
        <v>45.311931688778756</v>
      </c>
      <c r="AD216" s="32">
        <f>Cumulative!AD221-Cumulative!AC221</f>
        <v>140.26670598708205</v>
      </c>
      <c r="AE216" s="32">
        <f>Cumulative!AE221-Cumulative!AD221</f>
        <v>132.70697081586962</v>
      </c>
      <c r="AF216" s="32">
        <f>Cumulative!AF221-Cumulative!AE221</f>
        <v>98.351782280621933</v>
      </c>
      <c r="AG216" s="32"/>
      <c r="AH216" s="32">
        <f>Cumulative!AH221</f>
        <v>103.53320921303158</v>
      </c>
      <c r="AI216" s="32">
        <f>Cumulative!AI221-Cumulative!AH221</f>
        <v>106.59726307508573</v>
      </c>
      <c r="AJ216" s="32">
        <f>Cumulative!AJ221-Cumulative!AI221</f>
        <v>170.28290232407946</v>
      </c>
      <c r="AK216" s="32">
        <f>Cumulative!AK221-Cumulative!AJ221</f>
        <v>208.50857768081937</v>
      </c>
      <c r="AL216" s="32"/>
      <c r="AM216" s="32">
        <f>Cumulative!AM221</f>
        <v>144.41885399480697</v>
      </c>
      <c r="AN216" s="32">
        <f>Cumulative!AN221-Cumulative!AM221</f>
        <v>112.70406300346667</v>
      </c>
      <c r="AO216" s="32">
        <f>Cumulative!AO221-Cumulative!AN221</f>
        <v>101.62623211149923</v>
      </c>
      <c r="AP216" s="155">
        <f>Cumulative!AP221-Cumulative!AO221</f>
        <v>221.62254458200044</v>
      </c>
      <c r="AQ216" s="32"/>
      <c r="AR216" s="32">
        <f>Cumulative!AR221</f>
        <v>23.877026534381411</v>
      </c>
      <c r="AS216" s="32">
        <f>Cumulative!AS221-Cumulative!AR221</f>
        <v>92.309182768011226</v>
      </c>
      <c r="AT216" s="32">
        <f>Cumulative!AT221-Cumulative!AS221</f>
        <v>71.754077058584969</v>
      </c>
      <c r="AU216" s="32">
        <f>Cumulative!AU221-Cumulative!AT221</f>
        <v>264.22364697457346</v>
      </c>
      <c r="AV216" s="32"/>
      <c r="AW216" s="32">
        <f>Cumulative!AW221</f>
        <v>93.326195094523385</v>
      </c>
      <c r="AX216" s="32">
        <f>Cumulative!AX221-Cumulative!AW221</f>
        <v>283.5278170571068</v>
      </c>
      <c r="AY216" s="155">
        <f>Cumulative!AY221-Cumulative!AX221</f>
        <v>368.78864742384417</v>
      </c>
      <c r="AZ216" s="323"/>
      <c r="BA216" s="32"/>
      <c r="BB216" s="323"/>
      <c r="BC216" s="323"/>
      <c r="BD216" s="32">
        <f>Cumulative!BD221-Cumulative!BC221</f>
        <v>396.70636951335348</v>
      </c>
      <c r="BE216" s="32">
        <f>Cumulative!BE221-Cumulative!BD221</f>
        <v>356.1740268094926</v>
      </c>
      <c r="BF216" s="32"/>
      <c r="BG216" s="323"/>
      <c r="BH216" s="323"/>
      <c r="BI216" s="32">
        <f>Cumulative!BI221-Cumulative!BH221</f>
        <v>161.11508072161371</v>
      </c>
      <c r="BJ216" s="32">
        <f>Cumulative!BJ221-Cumulative!BI221</f>
        <v>337.31109526391276</v>
      </c>
    </row>
    <row r="217" spans="2:62" x14ac:dyDescent="0.2">
      <c r="B217" s="43" t="s">
        <v>19</v>
      </c>
      <c r="C217" s="37" t="s">
        <v>132</v>
      </c>
      <c r="D217" s="30">
        <f>Cumulative!D222</f>
        <v>-80.755480072164474</v>
      </c>
      <c r="E217" s="30">
        <f>Cumulative!E222-Cumulative!D222</f>
        <v>-7.0737571744819547</v>
      </c>
      <c r="F217" s="30">
        <f>Cumulative!F222-Cumulative!E222</f>
        <v>-25.071913952787625</v>
      </c>
      <c r="G217" s="30">
        <f>Cumulative!G222-Cumulative!F222</f>
        <v>-16.646108785964543</v>
      </c>
      <c r="H217" s="27"/>
      <c r="I217" s="110">
        <f>Cumulative!I222</f>
        <v>-13.513424650327806</v>
      </c>
      <c r="J217" s="110">
        <f>Cumulative!J222-Cumulative!I222</f>
        <v>-24.949477831867384</v>
      </c>
      <c r="K217" s="110">
        <f>Cumulative!K222-Cumulative!J222</f>
        <v>-10.751127944474007</v>
      </c>
      <c r="L217" s="110">
        <f>Cumulative!L222-Cumulative!K222</f>
        <v>-32.580744755445849</v>
      </c>
      <c r="M217" s="110"/>
      <c r="N217" s="30">
        <f>Cumulative!N222</f>
        <v>-4.490962295940113</v>
      </c>
      <c r="O217" s="110">
        <f>Cumulative!O222-Cumulative!N222</f>
        <v>-17.550456130800043</v>
      </c>
      <c r="P217" s="110">
        <f>Cumulative!P222-Cumulative!O222</f>
        <v>-21.872020668089135</v>
      </c>
      <c r="Q217" s="110">
        <f>Cumulative!Q222-Cumulative!P222</f>
        <v>-8.4007479401014891</v>
      </c>
      <c r="R217" s="110"/>
      <c r="S217" s="30">
        <f>Cumulative!S222</f>
        <v>-1.6400849628327805</v>
      </c>
      <c r="T217" s="30">
        <f>Cumulative!T222-Cumulative!S222</f>
        <v>-14.911360413912963</v>
      </c>
      <c r="U217" s="30">
        <f>Cumulative!U222-Cumulative!T222</f>
        <v>-2.933116271226428</v>
      </c>
      <c r="V217" s="30">
        <f>Cumulative!V222-Cumulative!U222</f>
        <v>-21.166445030407495</v>
      </c>
      <c r="W217" s="30"/>
      <c r="X217" s="30">
        <f>Cumulative!X222</f>
        <v>-10.759993192930832</v>
      </c>
      <c r="Y217" s="30">
        <f>Cumulative!Y222-Cumulative!X222</f>
        <v>-34.985491682165772</v>
      </c>
      <c r="Z217" s="30">
        <f>Cumulative!Z222-Cumulative!Y222</f>
        <v>-7.5845720093222795</v>
      </c>
      <c r="AA217" s="30">
        <f>Cumulative!AA222-Cumulative!Z222</f>
        <v>-5.2812038170963049</v>
      </c>
      <c r="AB217" s="30"/>
      <c r="AC217" s="30">
        <f>Cumulative!AC222</f>
        <v>-9.3989115618509569</v>
      </c>
      <c r="AD217" s="30">
        <f>Cumulative!AD222-Cumulative!AC222</f>
        <v>-12.985724782658599</v>
      </c>
      <c r="AE217" s="30">
        <f>Cumulative!AE222-Cumulative!AD222</f>
        <v>-11.180464179366577</v>
      </c>
      <c r="AF217" s="30">
        <f>Cumulative!AF222-Cumulative!AE222</f>
        <v>-13.441989098062109</v>
      </c>
      <c r="AG217" s="30"/>
      <c r="AH217" s="30">
        <f>Cumulative!AH222</f>
        <v>-12.728484202790773</v>
      </c>
      <c r="AI217" s="30">
        <f>Cumulative!AI222-Cumulative!AH222</f>
        <v>-13.672610254832692</v>
      </c>
      <c r="AJ217" s="30">
        <f>Cumulative!AJ222-Cumulative!AI222</f>
        <v>-14.112742751300324</v>
      </c>
      <c r="AK217" s="30">
        <f>Cumulative!AK222-Cumulative!AJ222</f>
        <v>-17.82021373848626</v>
      </c>
      <c r="AL217" s="30"/>
      <c r="AM217" s="30">
        <f>Cumulative!AM222</f>
        <v>-21.050371179138356</v>
      </c>
      <c r="AN217" s="30">
        <f>Cumulative!AN222-Cumulative!AM222</f>
        <v>-20.196430089334708</v>
      </c>
      <c r="AO217" s="30">
        <f>Cumulative!AO222-Cumulative!AN222</f>
        <v>-17.819962306203209</v>
      </c>
      <c r="AP217" s="190">
        <f>Cumulative!AP222-Cumulative!AO222</f>
        <v>-17.382080269793818</v>
      </c>
      <c r="AQ217" s="30"/>
      <c r="AR217" s="30">
        <f>Cumulative!AR222</f>
        <v>-4.0523155443208836</v>
      </c>
      <c r="AS217" s="30">
        <f>Cumulative!AS222-Cumulative!AR222</f>
        <v>-6.8455472636951011</v>
      </c>
      <c r="AT217" s="30">
        <f>Cumulative!AT222-Cumulative!AS222</f>
        <v>-10.394124227466891</v>
      </c>
      <c r="AU217" s="30">
        <f>Cumulative!AU222-Cumulative!AT222</f>
        <v>-3.6850041934627136</v>
      </c>
      <c r="AV217" s="30"/>
      <c r="AW217" s="30">
        <f>Cumulative!AW222</f>
        <v>-21.84516299128077</v>
      </c>
      <c r="AX217" s="30">
        <f>Cumulative!AX222-Cumulative!AW222</f>
        <v>-51.554668183722356</v>
      </c>
      <c r="AY217" s="190">
        <f>Cumulative!AY222-Cumulative!AX222</f>
        <v>-78.585175709452869</v>
      </c>
      <c r="AZ217" s="341"/>
      <c r="BA217" s="30"/>
      <c r="BB217" s="341"/>
      <c r="BC217" s="341"/>
      <c r="BD217" s="30">
        <f>Cumulative!BD222-Cumulative!BC222</f>
        <v>-70.046842433090319</v>
      </c>
      <c r="BE217" s="30">
        <f>Cumulative!BE222-Cumulative!BD222</f>
        <v>-76.235987871982161</v>
      </c>
      <c r="BF217" s="30"/>
      <c r="BG217" s="341"/>
      <c r="BH217" s="341"/>
      <c r="BI217" s="30">
        <f>Cumulative!BI222-Cumulative!BH222</f>
        <v>-37.301357997506955</v>
      </c>
      <c r="BJ217" s="30">
        <f>Cumulative!BJ222-Cumulative!BI222</f>
        <v>-85.125507912516383</v>
      </c>
    </row>
    <row r="218" spans="2:62" x14ac:dyDescent="0.2">
      <c r="B218" s="43" t="s">
        <v>20</v>
      </c>
      <c r="C218" s="37" t="s">
        <v>137</v>
      </c>
      <c r="D218" s="110">
        <f>Cumulative!D223</f>
        <v>-17.049847674810504</v>
      </c>
      <c r="E218" s="110">
        <f>Cumulative!E223-Cumulative!D223</f>
        <v>-40.850214337657263</v>
      </c>
      <c r="F218" s="110">
        <f>Cumulative!F223-Cumulative!E223</f>
        <v>-21.269016384856812</v>
      </c>
      <c r="G218" s="110">
        <f>Cumulative!G223-Cumulative!F223</f>
        <v>-31.306303442259377</v>
      </c>
      <c r="H218" s="110"/>
      <c r="I218" s="110">
        <f>Cumulative!I223</f>
        <v>-21.470234298452695</v>
      </c>
      <c r="J218" s="110">
        <f>Cumulative!J223-Cumulative!I223</f>
        <v>-38.142428475712357</v>
      </c>
      <c r="K218" s="110">
        <f>Cumulative!K223-Cumulative!J223</f>
        <v>-10.159927920714289</v>
      </c>
      <c r="L218" s="110">
        <f>Cumulative!L223-Cumulative!K223</f>
        <v>-30.013895112706692</v>
      </c>
      <c r="M218" s="110"/>
      <c r="N218" s="30">
        <f>Cumulative!N223</f>
        <v>-12.185668395353428</v>
      </c>
      <c r="O218" s="110">
        <f>Cumulative!O223-Cumulative!N223</f>
        <v>-22.634626862453981</v>
      </c>
      <c r="P218" s="110">
        <f>Cumulative!P223-Cumulative!O223</f>
        <v>-12.710209605450551</v>
      </c>
      <c r="Q218" s="110">
        <f>Cumulative!Q223-Cumulative!P223</f>
        <v>-22.84639152602206</v>
      </c>
      <c r="R218" s="110"/>
      <c r="S218" s="30">
        <f>Cumulative!S223</f>
        <v>-13.040283380954754</v>
      </c>
      <c r="T218" s="30">
        <f>Cumulative!T223-Cumulative!S223</f>
        <v>-28.198949468263322</v>
      </c>
      <c r="U218" s="30">
        <f>Cumulative!U223-Cumulative!T223</f>
        <v>-15.021384549905029</v>
      </c>
      <c r="V218" s="30">
        <f>Cumulative!V223-Cumulative!U223</f>
        <v>-29.273825224392468</v>
      </c>
      <c r="W218" s="30"/>
      <c r="X218" s="30">
        <f>Cumulative!X223</f>
        <v>-13.547139623976427</v>
      </c>
      <c r="Y218" s="30">
        <f>Cumulative!Y223-Cumulative!X223</f>
        <v>-17.580855217914138</v>
      </c>
      <c r="Z218" s="30">
        <f>Cumulative!Z223-Cumulative!Y223</f>
        <v>-27.350767479532006</v>
      </c>
      <c r="AA218" s="30">
        <f>Cumulative!AA223-Cumulative!Z223</f>
        <v>-27.625640012287185</v>
      </c>
      <c r="AB218" s="30"/>
      <c r="AC218" s="30">
        <f>Cumulative!AC223</f>
        <v>-16.044434926559319</v>
      </c>
      <c r="AD218" s="30">
        <f>Cumulative!AD223-Cumulative!AC223</f>
        <v>-32.518843922546161</v>
      </c>
      <c r="AE218" s="30">
        <f>Cumulative!AE223-Cumulative!AD223</f>
        <v>-6.8757074094315058</v>
      </c>
      <c r="AF218" s="30">
        <f>Cumulative!AF223-Cumulative!AE223</f>
        <v>-29.132645999671269</v>
      </c>
      <c r="AG218" s="30"/>
      <c r="AH218" s="30">
        <f>Cumulative!AH223</f>
        <v>-10.108948089233003</v>
      </c>
      <c r="AI218" s="30">
        <f>Cumulative!AI223-Cumulative!AH223</f>
        <v>-14.11873144494858</v>
      </c>
      <c r="AJ218" s="30">
        <f>Cumulative!AJ223-Cumulative!AI223</f>
        <v>-25.743184359509065</v>
      </c>
      <c r="AK218" s="30">
        <f>Cumulative!AK223-Cumulative!AJ223</f>
        <v>-27.627138268719776</v>
      </c>
      <c r="AL218" s="30"/>
      <c r="AM218" s="30">
        <f>Cumulative!AM223</f>
        <v>-12.29450558091917</v>
      </c>
      <c r="AN218" s="30">
        <f>Cumulative!AN223-Cumulative!AM223</f>
        <v>-21.75897598581647</v>
      </c>
      <c r="AO218" s="30">
        <f>Cumulative!AO223-Cumulative!AN223</f>
        <v>-12.76660912318075</v>
      </c>
      <c r="AP218" s="190">
        <f>Cumulative!AP223-Cumulative!AO223</f>
        <v>-20.283117566373384</v>
      </c>
      <c r="AQ218" s="30"/>
      <c r="AR218" s="30">
        <f>Cumulative!AR223</f>
        <v>-8.1648885688547157</v>
      </c>
      <c r="AS218" s="30">
        <f>Cumulative!AS223-Cumulative!AR223</f>
        <v>-23.40431718452492</v>
      </c>
      <c r="AT218" s="30">
        <f>Cumulative!AT223-Cumulative!AS223</f>
        <v>-8.6411426892111187</v>
      </c>
      <c r="AU218" s="30">
        <f>Cumulative!AU223-Cumulative!AT223</f>
        <v>-23.964717811581309</v>
      </c>
      <c r="AV218" s="30"/>
      <c r="AW218" s="30">
        <f>Cumulative!AW223</f>
        <v>-9.1873437949783039</v>
      </c>
      <c r="AX218" s="30">
        <f>Cumulative!AX223-Cumulative!AW223</f>
        <v>-19.205951133136445</v>
      </c>
      <c r="AY218" s="190">
        <f>Cumulative!AY223-Cumulative!AX223</f>
        <v>-8.0085194874901973</v>
      </c>
      <c r="AZ218" s="341"/>
      <c r="BA218" s="30"/>
      <c r="BB218" s="341"/>
      <c r="BC218" s="341"/>
      <c r="BD218" s="30">
        <f>Cumulative!BD223-Cumulative!BC223</f>
        <v>-8.3562252080085493</v>
      </c>
      <c r="BE218" s="30">
        <f>Cumulative!BE223-Cumulative!BD223</f>
        <v>-8.648792185432356</v>
      </c>
      <c r="BF218" s="30"/>
      <c r="BG218" s="341"/>
      <c r="BH218" s="341"/>
      <c r="BI218" s="30">
        <f>Cumulative!BI223-Cumulative!BH223</f>
        <v>-25.077618508610289</v>
      </c>
      <c r="BJ218" s="30">
        <f>Cumulative!BJ223-Cumulative!BI223</f>
        <v>-28.458400197616683</v>
      </c>
    </row>
    <row r="219" spans="2:62" x14ac:dyDescent="0.2">
      <c r="B219" s="79" t="s">
        <v>172</v>
      </c>
      <c r="C219" s="81" t="s">
        <v>128</v>
      </c>
      <c r="D219" s="87">
        <f>SUM(D216:D218)</f>
        <v>100.21741860019428</v>
      </c>
      <c r="E219" s="87">
        <f>SUM(E216:E218)</f>
        <v>172.96382099639828</v>
      </c>
      <c r="F219" s="87">
        <f>SUM(F216:F218)</f>
        <v>-74.068756478707172</v>
      </c>
      <c r="G219" s="87">
        <f>SUM(G216:G218)</f>
        <v>99.798200671661448</v>
      </c>
      <c r="H219" s="87"/>
      <c r="I219" s="87">
        <f>SUM(I216:I218)</f>
        <v>146.14883837155014</v>
      </c>
      <c r="J219" s="87">
        <f>SUM(J216:J218)</f>
        <v>129.7652600715567</v>
      </c>
      <c r="K219" s="87">
        <f>SUM(K216:K218)</f>
        <v>86.612390471084836</v>
      </c>
      <c r="L219" s="87">
        <f>SUM(L216:L218)</f>
        <v>88.365246830596021</v>
      </c>
      <c r="M219" s="87"/>
      <c r="N219" s="87">
        <f>SUM(N216:N218)</f>
        <v>53.233635877353819</v>
      </c>
      <c r="O219" s="87">
        <f>SUM(O216:O218)</f>
        <v>19.208587590038622</v>
      </c>
      <c r="P219" s="87">
        <f>SUM(P216:P218)</f>
        <v>80.520096880298013</v>
      </c>
      <c r="Q219" s="87">
        <f>SUM(Q216:Q218)</f>
        <v>177.42389369281267</v>
      </c>
      <c r="R219" s="87"/>
      <c r="S219" s="87">
        <f>SUM(S216:S218)</f>
        <v>157.11049188077547</v>
      </c>
      <c r="T219" s="87">
        <f>SUM(T216:T218)</f>
        <v>35.008232508040649</v>
      </c>
      <c r="U219" s="87">
        <f>SUM(U216:U218)</f>
        <v>197.79181532510663</v>
      </c>
      <c r="V219" s="87">
        <f>SUM(V216:V218)</f>
        <v>209.37191588248072</v>
      </c>
      <c r="W219" s="87"/>
      <c r="X219" s="87">
        <f>SUM(X216:X218)</f>
        <v>51.133417215721117</v>
      </c>
      <c r="Y219" s="87">
        <f>SUM(Y216:Y218)</f>
        <v>2.7961540947148045</v>
      </c>
      <c r="Z219" s="87">
        <f>SUM(Z216:Z218)</f>
        <v>100.45845677926275</v>
      </c>
      <c r="AA219" s="87">
        <f>SUM(AA216:AA218)</f>
        <v>115.65041457225806</v>
      </c>
      <c r="AB219" s="87"/>
      <c r="AC219" s="87">
        <f>SUM(AC216:AC218)</f>
        <v>19.868585200368479</v>
      </c>
      <c r="AD219" s="87">
        <f>SUM(AD216:AD218)</f>
        <v>94.762137281877301</v>
      </c>
      <c r="AE219" s="87">
        <f>SUM(AE216:AE218)</f>
        <v>114.65079922707153</v>
      </c>
      <c r="AF219" s="87">
        <f>SUM(AF216:AF218)</f>
        <v>55.777147182888555</v>
      </c>
      <c r="AG219" s="87"/>
      <c r="AH219" s="87">
        <f>SUM(AH216:AH218)</f>
        <v>80.69577692100782</v>
      </c>
      <c r="AI219" s="87">
        <f>SUM(AI216:AI218)</f>
        <v>78.805921375304465</v>
      </c>
      <c r="AJ219" s="87">
        <f>SUM(AJ216:AJ218)</f>
        <v>130.42697521327008</v>
      </c>
      <c r="AK219" s="87">
        <f>SUM(AK216:AK218)</f>
        <v>163.06122567361336</v>
      </c>
      <c r="AL219" s="87"/>
      <c r="AM219" s="87">
        <f>SUM(AM216:AM218)</f>
        <v>111.07397723474945</v>
      </c>
      <c r="AN219" s="87">
        <f>SUM(AN216:AN218)</f>
        <v>70.748656928315484</v>
      </c>
      <c r="AO219" s="87">
        <f>SUM(AO216:AO218)</f>
        <v>71.039660682115283</v>
      </c>
      <c r="AP219" s="198">
        <f>SUM(AP216:AP218)</f>
        <v>183.95734674583323</v>
      </c>
      <c r="AQ219" s="87"/>
      <c r="AR219" s="87">
        <f>SUM(AR216:AR218)</f>
        <v>11.659822421205812</v>
      </c>
      <c r="AS219" s="87">
        <f>SUM(AS216:AS218)</f>
        <v>62.05931831979121</v>
      </c>
      <c r="AT219" s="87">
        <f>SUM(AT216:AT218)</f>
        <v>52.718810141906957</v>
      </c>
      <c r="AU219" s="87">
        <f>SUM(AU216:AU218)</f>
        <v>236.57392496952946</v>
      </c>
      <c r="AV219" s="87"/>
      <c r="AW219" s="87">
        <f>SUM(AW216:AW218)</f>
        <v>62.293688308264308</v>
      </c>
      <c r="AX219" s="87">
        <f>SUM(AX216:AX218)</f>
        <v>212.76719774024801</v>
      </c>
      <c r="AY219" s="198">
        <f>SUM(AY216:AY218)</f>
        <v>282.19495222690108</v>
      </c>
      <c r="AZ219" s="345"/>
      <c r="BA219" s="87"/>
      <c r="BB219" s="345"/>
      <c r="BC219" s="345"/>
      <c r="BD219" s="87">
        <f>SUM(BD216:BD218)</f>
        <v>318.30330187225462</v>
      </c>
      <c r="BE219" s="87">
        <f>SUM(BE216:BE218)</f>
        <v>271.2892467520781</v>
      </c>
      <c r="BF219" s="87"/>
      <c r="BG219" s="345"/>
      <c r="BH219" s="345"/>
      <c r="BI219" s="87">
        <f>SUM(BI216:BI218)</f>
        <v>98.736104215496468</v>
      </c>
      <c r="BJ219" s="87">
        <f>SUM(BJ216:BJ218)</f>
        <v>223.72718715377971</v>
      </c>
    </row>
    <row r="220" spans="2:62" x14ac:dyDescent="0.2">
      <c r="B220" s="38" t="s">
        <v>254</v>
      </c>
      <c r="C220" s="31" t="s">
        <v>255</v>
      </c>
      <c r="D220" s="32">
        <f>Cumulative!D225</f>
        <v>-89.908208378215846</v>
      </c>
      <c r="E220" s="32">
        <f>Cumulative!E225-Cumulative!D225</f>
        <v>-128.14721118508584</v>
      </c>
      <c r="F220" s="32">
        <f>Cumulative!F225-Cumulative!E225</f>
        <v>-191.84232305680254</v>
      </c>
      <c r="G220" s="32">
        <f>Cumulative!G225-Cumulative!F225</f>
        <v>-108.61291415362865</v>
      </c>
      <c r="H220" s="32"/>
      <c r="I220" s="32">
        <f>Cumulative!I225</f>
        <v>-93.607591190956853</v>
      </c>
      <c r="J220" s="32">
        <f>Cumulative!J225-Cumulative!I225</f>
        <v>-120.46925078873808</v>
      </c>
      <c r="K220" s="32">
        <f>Cumulative!K225-Cumulative!J225</f>
        <v>-118.33926328013362</v>
      </c>
      <c r="L220" s="32">
        <f>Cumulative!L225-Cumulative!K225</f>
        <v>-121.08175959824734</v>
      </c>
      <c r="M220" s="32"/>
      <c r="N220" s="32">
        <f>Cumulative!N225</f>
        <v>-63.788827515582497</v>
      </c>
      <c r="O220" s="32">
        <f>Cumulative!O225-Cumulative!N225</f>
        <v>-50.191892675614667</v>
      </c>
      <c r="P220" s="32">
        <f>Cumulative!P225-Cumulative!O225</f>
        <v>-99.539193451357633</v>
      </c>
      <c r="Q220" s="32">
        <f>Cumulative!Q225-Cumulative!P225</f>
        <v>-85.217518589751421</v>
      </c>
      <c r="R220" s="32"/>
      <c r="S220" s="32">
        <f>Cumulative!S225</f>
        <v>-59.043058661980098</v>
      </c>
      <c r="T220" s="32">
        <f>Cumulative!T225-Cumulative!S225</f>
        <v>-48.279997675655451</v>
      </c>
      <c r="U220" s="32">
        <f>Cumulative!U225-Cumulative!T225</f>
        <v>-64.259174416931515</v>
      </c>
      <c r="V220" s="32">
        <f>Cumulative!V225-Cumulative!U225</f>
        <v>-76.244548055070396</v>
      </c>
      <c r="W220" s="32"/>
      <c r="X220" s="32">
        <f>Cumulative!X225</f>
        <v>-54.134959526077914</v>
      </c>
      <c r="Y220" s="32">
        <f>Cumulative!Y225-Cumulative!X225</f>
        <v>-41.270138519277573</v>
      </c>
      <c r="Z220" s="32">
        <f>Cumulative!Z225-Cumulative!Y225</f>
        <v>-49.402242370373244</v>
      </c>
      <c r="AA220" s="32">
        <f>Cumulative!AA225-Cumulative!Z225</f>
        <v>-36.113344182890813</v>
      </c>
      <c r="AB220" s="32"/>
      <c r="AC220" s="32">
        <f>Cumulative!AC225</f>
        <v>-41.844702107191786</v>
      </c>
      <c r="AD220" s="32">
        <f>Cumulative!AD225-Cumulative!AC225</f>
        <v>-56.489039369228472</v>
      </c>
      <c r="AE220" s="32">
        <f>Cumulative!AE225-Cumulative!AD225</f>
        <v>-41.909408363125536</v>
      </c>
      <c r="AF220" s="32">
        <f>Cumulative!AF225-Cumulative!AE225</f>
        <v>-53.389043247687226</v>
      </c>
      <c r="AG220" s="32"/>
      <c r="AH220" s="32">
        <f>Cumulative!AH225</f>
        <v>-45.93857627333189</v>
      </c>
      <c r="AI220" s="32">
        <f>Cumulative!AI225-Cumulative!AH225</f>
        <v>-58.536973651188276</v>
      </c>
      <c r="AJ220" s="32">
        <f>Cumulative!AJ225-Cumulative!AI225</f>
        <v>-45.339378830375196</v>
      </c>
      <c r="AK220" s="32">
        <f>Cumulative!AK225-Cumulative!AJ225</f>
        <v>-82.086046881309386</v>
      </c>
      <c r="AL220" s="32"/>
      <c r="AM220" s="32">
        <f>Cumulative!AM225</f>
        <v>-65.63118600392275</v>
      </c>
      <c r="AN220" s="32">
        <f>Cumulative!AN225-Cumulative!AM225</f>
        <v>-61.61404803915147</v>
      </c>
      <c r="AO220" s="32">
        <f>Cumulative!AO225-Cumulative!AN225</f>
        <v>-67.841038158822244</v>
      </c>
      <c r="AP220" s="155">
        <f>Cumulative!AP225-Cumulative!AO225</f>
        <v>-98.876447208139098</v>
      </c>
      <c r="AQ220" s="32"/>
      <c r="AR220" s="32">
        <f>Cumulative!AR225</f>
        <v>-55.858684157404589</v>
      </c>
      <c r="AS220" s="32">
        <f>Cumulative!AS225-Cumulative!AR225</f>
        <v>-50.957669556085413</v>
      </c>
      <c r="AT220" s="32">
        <f>Cumulative!AT225-Cumulative!AS225</f>
        <v>-58.023468942766613</v>
      </c>
      <c r="AU220" s="32">
        <f>Cumulative!AU225-Cumulative!AT225</f>
        <v>-83.90439742956886</v>
      </c>
      <c r="AV220" s="32"/>
      <c r="AW220" s="32">
        <f>Cumulative!AW225</f>
        <v>-43.932452173351592</v>
      </c>
      <c r="AX220" s="32">
        <f>Cumulative!AX225-Cumulative!AW225</f>
        <v>-58.210709808443852</v>
      </c>
      <c r="AY220" s="155">
        <f>Cumulative!AY225-Cumulative!AX225</f>
        <v>-88.473169109867129</v>
      </c>
      <c r="AZ220" s="323"/>
      <c r="BA220" s="32"/>
      <c r="BB220" s="323"/>
      <c r="BC220" s="323"/>
      <c r="BD220" s="32">
        <f>Cumulative!BD225-Cumulative!BC225</f>
        <v>-103.9896469034444</v>
      </c>
      <c r="BE220" s="32">
        <f>Cumulative!BE225-Cumulative!BD225</f>
        <v>-139.09626254188811</v>
      </c>
      <c r="BF220" s="32"/>
      <c r="BG220" s="323"/>
      <c r="BH220" s="323"/>
      <c r="BI220" s="32">
        <f>Cumulative!BI225-Cumulative!BH225</f>
        <v>-117.71816069193608</v>
      </c>
      <c r="BJ220" s="32">
        <f>Cumulative!BJ225-Cumulative!BI225</f>
        <v>-185.12940070110176</v>
      </c>
    </row>
    <row r="221" spans="2:62" x14ac:dyDescent="0.2">
      <c r="B221" s="220" t="s">
        <v>224</v>
      </c>
      <c r="C221" s="221" t="s">
        <v>212</v>
      </c>
      <c r="D221" s="30">
        <f>Cumulative!D226</f>
        <v>-25.442602150395519</v>
      </c>
      <c r="E221" s="30">
        <f>Cumulative!E226-Cumulative!D226</f>
        <v>-24.950687447828965</v>
      </c>
      <c r="F221" s="30">
        <f>Cumulative!F226-Cumulative!E226</f>
        <v>-38.422711430780595</v>
      </c>
      <c r="G221" s="30">
        <f>Cumulative!G226-Cumulative!F226</f>
        <v>-29.89277171332516</v>
      </c>
      <c r="H221" s="30"/>
      <c r="I221" s="30">
        <f>Cumulative!I226</f>
        <v>-28.769456372352387</v>
      </c>
      <c r="J221" s="30">
        <f>Cumulative!J226-Cumulative!I226</f>
        <v>-51.315916440533492</v>
      </c>
      <c r="K221" s="30">
        <f>Cumulative!K226-Cumulative!J226</f>
        <v>-67.019033044722363</v>
      </c>
      <c r="L221" s="30">
        <f>Cumulative!L226-Cumulative!K226</f>
        <v>-78.812449203934079</v>
      </c>
      <c r="M221" s="30"/>
      <c r="N221" s="30">
        <f>Cumulative!N226</f>
        <v>-43.193331636111914</v>
      </c>
      <c r="O221" s="30">
        <f>Cumulative!O226-Cumulative!N226</f>
        <v>-36.195798028035192</v>
      </c>
      <c r="P221" s="30">
        <f>Cumulative!P226-Cumulative!O226</f>
        <v>-61.591660325623394</v>
      </c>
      <c r="Q221" s="30">
        <f>Cumulative!Q226-Cumulative!P226</f>
        <v>-45.294153596796463</v>
      </c>
      <c r="R221" s="30"/>
      <c r="S221" s="30">
        <f>Cumulative!S226</f>
        <v>-47.305195692686674</v>
      </c>
      <c r="T221" s="30">
        <f>Cumulative!T226-Cumulative!S226</f>
        <v>-31.880403504481116</v>
      </c>
      <c r="U221" s="30">
        <f>Cumulative!U226-Cumulative!T226</f>
        <v>-26.520256461874311</v>
      </c>
      <c r="V221" s="30">
        <f>Cumulative!V226-Cumulative!U226</f>
        <v>-61.458695613229423</v>
      </c>
      <c r="W221" s="30"/>
      <c r="X221" s="30">
        <f>Cumulative!X226</f>
        <v>-41.150609085293382</v>
      </c>
      <c r="Y221" s="30">
        <f>Cumulative!Y226-Cumulative!X226</f>
        <v>-26.243563560500775</v>
      </c>
      <c r="Z221" s="30">
        <f>Cumulative!Z226-Cumulative!Y226</f>
        <v>-28.675990167388292</v>
      </c>
      <c r="AA221" s="30">
        <f>Cumulative!AA226-Cumulative!Z226</f>
        <v>-9.7851453919465285</v>
      </c>
      <c r="AB221" s="30"/>
      <c r="AC221" s="30">
        <f>Cumulative!AC226</f>
        <v>-14.259831465448379</v>
      </c>
      <c r="AD221" s="30">
        <f>Cumulative!AD226-Cumulative!AC226</f>
        <v>-20.920952928079735</v>
      </c>
      <c r="AE221" s="30">
        <f>Cumulative!AE226-Cumulative!AD226</f>
        <v>-9.8355353080544816</v>
      </c>
      <c r="AF221" s="30">
        <f>Cumulative!AF226-Cumulative!AE226</f>
        <v>-33.094622513800012</v>
      </c>
      <c r="AG221" s="30"/>
      <c r="AH221" s="30">
        <f>Cumulative!AH226</f>
        <v>-27.918277505568714</v>
      </c>
      <c r="AI221" s="30">
        <f>Cumulative!AI226-Cumulative!AH226</f>
        <v>-38.918443434694396</v>
      </c>
      <c r="AJ221" s="30">
        <f>Cumulative!AJ226-Cumulative!AI226</f>
        <v>-21.304069934113073</v>
      </c>
      <c r="AK221" s="30">
        <f>Cumulative!AK226-Cumulative!AJ226</f>
        <v>-29.356553953539972</v>
      </c>
      <c r="AL221" s="30"/>
      <c r="AM221" s="30">
        <f>Cumulative!AM226</f>
        <v>-28.00667199983063</v>
      </c>
      <c r="AN221" s="30">
        <f>Cumulative!AN226-Cumulative!AM226</f>
        <v>-16.408250924514014</v>
      </c>
      <c r="AO221" s="30">
        <f>Cumulative!AO226-Cumulative!AN226</f>
        <v>-24.317031672306491</v>
      </c>
      <c r="AP221" s="190">
        <f>Cumulative!AP226-Cumulative!AO226</f>
        <v>-38.719683670096487</v>
      </c>
      <c r="AQ221" s="30"/>
      <c r="AR221" s="30">
        <f>Cumulative!AR226</f>
        <v>-28.471659400618844</v>
      </c>
      <c r="AS221" s="30">
        <f>Cumulative!AS226-Cumulative!AR226</f>
        <v>-28.035777381686263</v>
      </c>
      <c r="AT221" s="30">
        <f>Cumulative!AT226-Cumulative!AS226</f>
        <v>-34.834763738197083</v>
      </c>
      <c r="AU221" s="30">
        <f>Cumulative!AU226-Cumulative!AT226</f>
        <v>-41.138422213272463</v>
      </c>
      <c r="AV221" s="30"/>
      <c r="AW221" s="30">
        <f>Cumulative!AW226</f>
        <v>-24.051201618479073</v>
      </c>
      <c r="AX221" s="30">
        <f>Cumulative!AX226-Cumulative!AW226</f>
        <v>-31.21407845734409</v>
      </c>
      <c r="AY221" s="190">
        <f>Cumulative!AY226-Cumulative!AX226</f>
        <v>-52.6024572960307</v>
      </c>
      <c r="AZ221" s="341"/>
      <c r="BA221" s="30"/>
      <c r="BB221" s="341"/>
      <c r="BC221" s="341"/>
      <c r="BD221" s="30">
        <f>Cumulative!BD226-Cumulative!BC226</f>
        <v>-44.25968308363592</v>
      </c>
      <c r="BE221" s="30">
        <f>Cumulative!BE226-Cumulative!BD226</f>
        <v>-59.581333220223172</v>
      </c>
      <c r="BF221" s="30"/>
      <c r="BG221" s="341"/>
      <c r="BH221" s="341"/>
      <c r="BI221" s="30">
        <f>Cumulative!BI226-Cumulative!BH226</f>
        <v>-27.798351959414106</v>
      </c>
      <c r="BJ221" s="30">
        <f>Cumulative!BJ226-Cumulative!BI226</f>
        <v>-81.170439603355362</v>
      </c>
    </row>
    <row r="222" spans="2:62" x14ac:dyDescent="0.2">
      <c r="B222" s="220" t="s">
        <v>225</v>
      </c>
      <c r="C222" s="221" t="s">
        <v>213</v>
      </c>
      <c r="D222" s="30">
        <f>Cumulative!D227</f>
        <v>-4.5598429827981581</v>
      </c>
      <c r="E222" s="30">
        <f>Cumulative!E227-Cumulative!D227</f>
        <v>-4.9378560282661725</v>
      </c>
      <c r="F222" s="30">
        <f>Cumulative!F227-Cumulative!E227</f>
        <v>-8.5098899014059235</v>
      </c>
      <c r="G222" s="30">
        <f>Cumulative!G227-Cumulative!F227</f>
        <v>-2.6723733940370202</v>
      </c>
      <c r="H222" s="30"/>
      <c r="I222" s="30">
        <f>Cumulative!I227</f>
        <v>-3.2550584924147272</v>
      </c>
      <c r="J222" s="30">
        <f>Cumulative!J227-Cumulative!I227</f>
        <v>-5.3531518703230052</v>
      </c>
      <c r="K222" s="30">
        <f>Cumulative!K227-Cumulative!J227</f>
        <v>-2.8729548332011596</v>
      </c>
      <c r="L222" s="30">
        <f>Cumulative!L227-Cumulative!K227</f>
        <v>-4.5951975269950438</v>
      </c>
      <c r="M222" s="30"/>
      <c r="N222" s="30">
        <f>Cumulative!N227</f>
        <v>-4.2049137420585767</v>
      </c>
      <c r="O222" s="30">
        <f>Cumulative!O227-Cumulative!N227</f>
        <v>-2.6276400893174259</v>
      </c>
      <c r="P222" s="30">
        <f>Cumulative!P227-Cumulative!O227</f>
        <v>-6.6466678212839545</v>
      </c>
      <c r="Q222" s="30">
        <f>Cumulative!Q227-Cumulative!P227</f>
        <v>-10.413526455830818</v>
      </c>
      <c r="R222" s="30"/>
      <c r="S222" s="30">
        <f>Cumulative!S227</f>
        <v>-1.5596886411252913</v>
      </c>
      <c r="T222" s="30">
        <f>Cumulative!T227-Cumulative!S227</f>
        <v>-1.4195715266889424</v>
      </c>
      <c r="U222" s="30">
        <f>Cumulative!U227-Cumulative!T227</f>
        <v>-3.4987239644985921</v>
      </c>
      <c r="V222" s="30">
        <f>Cumulative!V227-Cumulative!U227</f>
        <v>-0.77292182081219973</v>
      </c>
      <c r="W222" s="30"/>
      <c r="X222" s="30">
        <f>Cumulative!X227</f>
        <v>-2.4789523545357461</v>
      </c>
      <c r="Y222" s="30">
        <f>Cumulative!Y227-Cumulative!X227</f>
        <v>-2.5026654756707911</v>
      </c>
      <c r="Z222" s="30">
        <f>Cumulative!Z227-Cumulative!Y227</f>
        <v>-5.3157930438008387</v>
      </c>
      <c r="AA222" s="30">
        <f>Cumulative!AA227-Cumulative!Z227</f>
        <v>-2.8748322411460752</v>
      </c>
      <c r="AB222" s="30"/>
      <c r="AC222" s="30">
        <f>Cumulative!AC227</f>
        <v>-2.3794712814812549</v>
      </c>
      <c r="AD222" s="30">
        <f>Cumulative!AD227-Cumulative!AC227</f>
        <v>-3.4495018190150706</v>
      </c>
      <c r="AE222" s="30">
        <f>Cumulative!AE227-Cumulative!AD227</f>
        <v>-2.4508754965578987</v>
      </c>
      <c r="AF222" s="30">
        <f>Cumulative!AF227-Cumulative!AE227</f>
        <v>-7.0921380565653909</v>
      </c>
      <c r="AG222" s="30"/>
      <c r="AH222" s="30">
        <f>Cumulative!AH227</f>
        <v>-7.0850540521059138</v>
      </c>
      <c r="AI222" s="30">
        <f>Cumulative!AI227-Cumulative!AH227</f>
        <v>-8.9881074747433409</v>
      </c>
      <c r="AJ222" s="30">
        <f>Cumulative!AJ227-Cumulative!AI227</f>
        <v>-10.214442769017325</v>
      </c>
      <c r="AK222" s="30">
        <f>Cumulative!AK227-Cumulative!AJ227</f>
        <v>-15.381853092209546</v>
      </c>
      <c r="AL222" s="30"/>
      <c r="AM222" s="30">
        <f>Cumulative!AM227</f>
        <v>-6.8958112483384273</v>
      </c>
      <c r="AN222" s="30">
        <f>Cumulative!AN227-Cumulative!AM227</f>
        <v>-17.377816511141454</v>
      </c>
      <c r="AO222" s="30">
        <f>Cumulative!AO227-Cumulative!AN227</f>
        <v>-18.766435917072734</v>
      </c>
      <c r="AP222" s="190">
        <f>Cumulative!AP227-Cumulative!AO227</f>
        <v>-20.819204954087795</v>
      </c>
      <c r="AQ222" s="30"/>
      <c r="AR222" s="30">
        <f>Cumulative!AR227</f>
        <v>-2.1391405475597227</v>
      </c>
      <c r="AS222" s="30">
        <f>Cumulative!AS227-Cumulative!AR227</f>
        <v>-5.4720652231181077</v>
      </c>
      <c r="AT222" s="30">
        <f>Cumulative!AT227-Cumulative!AS227</f>
        <v>-3.1972680728154694</v>
      </c>
      <c r="AU222" s="30">
        <f>Cumulative!AU227-Cumulative!AT227</f>
        <v>-6.4896865636787844</v>
      </c>
      <c r="AV222" s="30"/>
      <c r="AW222" s="30">
        <f>Cumulative!AW227</f>
        <v>-3.9009219627287086</v>
      </c>
      <c r="AX222" s="30">
        <f>Cumulative!AX227-Cumulative!AW227</f>
        <v>-7.6771878704522694</v>
      </c>
      <c r="AY222" s="190">
        <f>Cumulative!AY227-Cumulative!AX227</f>
        <v>-8.9063558884437803</v>
      </c>
      <c r="AZ222" s="341"/>
      <c r="BA222" s="30"/>
      <c r="BB222" s="341"/>
      <c r="BC222" s="341"/>
      <c r="BD222" s="30">
        <f>Cumulative!BD227-Cumulative!BC227</f>
        <v>-6.3086735386666604</v>
      </c>
      <c r="BE222" s="30">
        <f>Cumulative!BE227-Cumulative!BD227</f>
        <v>-20.271494456590023</v>
      </c>
      <c r="BF222" s="30"/>
      <c r="BG222" s="341"/>
      <c r="BH222" s="341"/>
      <c r="BI222" s="30">
        <f>Cumulative!BI227-Cumulative!BH227</f>
        <v>-4.2735854718742345</v>
      </c>
      <c r="BJ222" s="30">
        <f>Cumulative!BJ227-Cumulative!BI227</f>
        <v>-8.4177644914227177</v>
      </c>
    </row>
    <row r="223" spans="2:62" x14ac:dyDescent="0.2">
      <c r="B223" s="220" t="s">
        <v>258</v>
      </c>
      <c r="C223" s="221" t="s">
        <v>261</v>
      </c>
      <c r="D223" s="30">
        <f>Cumulative!D228</f>
        <v>-51.546051109892218</v>
      </c>
      <c r="E223" s="30">
        <f>Cumulative!E228-Cumulative!D228</f>
        <v>-93.661037894318113</v>
      </c>
      <c r="F223" s="30">
        <f>Cumulative!F228-Cumulative!E228</f>
        <v>-78.312108371826724</v>
      </c>
      <c r="G223" s="30">
        <f>Cumulative!G228-Cumulative!F228</f>
        <v>-30.268644864474453</v>
      </c>
      <c r="H223" s="30"/>
      <c r="I223" s="30">
        <f>Cumulative!I228</f>
        <v>-45.570818893806184</v>
      </c>
      <c r="J223" s="30">
        <f>Cumulative!J228-Cumulative!I228</f>
        <v>-40.704727663070877</v>
      </c>
      <c r="K223" s="30">
        <f>Cumulative!K228-Cumulative!J228</f>
        <v>-30.971504080438308</v>
      </c>
      <c r="L223" s="30">
        <f>Cumulative!L228-Cumulative!K228</f>
        <v>-6.0259963358069655</v>
      </c>
      <c r="M223" s="30"/>
      <c r="N223" s="30">
        <f>Cumulative!N228</f>
        <v>-14.416847115629407</v>
      </c>
      <c r="O223" s="30">
        <f>Cumulative!O228-Cumulative!N228</f>
        <v>-8.8538592389315394</v>
      </c>
      <c r="P223" s="30">
        <f>Cumulative!P228-Cumulative!O228</f>
        <v>-21.970874077113248</v>
      </c>
      <c r="Q223" s="30">
        <f>Cumulative!Q228-Cumulative!P228</f>
        <v>-11.965674843339663</v>
      </c>
      <c r="R223" s="30"/>
      <c r="S223" s="30">
        <f>Cumulative!S228</f>
        <v>-4.8237793024493545</v>
      </c>
      <c r="T223" s="30">
        <f>Cumulative!T228-Cumulative!S228</f>
        <v>-4.0791560528317756</v>
      </c>
      <c r="U223" s="30">
        <f>Cumulative!U228-Cumulative!T228</f>
        <v>-21.260178260800465</v>
      </c>
      <c r="V223" s="30">
        <f>Cumulative!V228-Cumulative!U228</f>
        <v>-4.4017253957610052</v>
      </c>
      <c r="W223" s="30"/>
      <c r="X223" s="30">
        <f>Cumulative!X228</f>
        <v>-5.5742928620911911</v>
      </c>
      <c r="Y223" s="30">
        <f>Cumulative!Y228-Cumulative!X228</f>
        <v>-7.5914114034546571</v>
      </c>
      <c r="Z223" s="30">
        <f>Cumulative!Z228-Cumulative!Y228</f>
        <v>-13.353054135839624</v>
      </c>
      <c r="AA223" s="30">
        <f>Cumulative!AA228-Cumulative!Z228</f>
        <v>-14.072038332852966</v>
      </c>
      <c r="AB223" s="30"/>
      <c r="AC223" s="30">
        <f>Cumulative!AC228</f>
        <v>-23.369807228833753</v>
      </c>
      <c r="AD223" s="30">
        <f>Cumulative!AD228-Cumulative!AC228</f>
        <v>-22.917067924219904</v>
      </c>
      <c r="AE223" s="30">
        <f>Cumulative!AE228-Cumulative!AD228</f>
        <v>-18.769078109515249</v>
      </c>
      <c r="AF223" s="30">
        <f>Cumulative!AF228-Cumulative!AE228</f>
        <v>-7.4854285710674731</v>
      </c>
      <c r="AG223" s="30"/>
      <c r="AH223" s="30">
        <f>Cumulative!AH228</f>
        <v>-7.7003813271027051</v>
      </c>
      <c r="AI223" s="30">
        <f>Cumulative!AI228-Cumulative!AH228</f>
        <v>-0.58892210183842142</v>
      </c>
      <c r="AJ223" s="30">
        <f>Cumulative!AJ228-Cumulative!AI228</f>
        <v>-11.292113269465991</v>
      </c>
      <c r="AK223" s="30">
        <f>Cumulative!AK228-Cumulative!AJ228</f>
        <v>-13.811558338191197</v>
      </c>
      <c r="AL223" s="30"/>
      <c r="AM223" s="30">
        <f>Cumulative!AM228</f>
        <v>-9.1036806392538008</v>
      </c>
      <c r="AN223" s="30">
        <f>Cumulative!AN228-Cumulative!AM228</f>
        <v>-15.353606346653416</v>
      </c>
      <c r="AO223" s="30">
        <f>Cumulative!AO228-Cumulative!AN228</f>
        <v>-8.0263597874709447</v>
      </c>
      <c r="AP223" s="190">
        <f>Cumulative!AP228-Cumulative!AO228</f>
        <v>-18.832388638084687</v>
      </c>
      <c r="AQ223" s="30"/>
      <c r="AR223" s="30">
        <f>Cumulative!AR228</f>
        <v>-7.9539873881093914</v>
      </c>
      <c r="AS223" s="30">
        <f>Cumulative!AS228-Cumulative!AR228</f>
        <v>-7.8738609759138249</v>
      </c>
      <c r="AT223" s="30">
        <f>Cumulative!AT228-Cumulative!AS228</f>
        <v>-8.6007153946694803</v>
      </c>
      <c r="AU223" s="30">
        <f>Cumulative!AU228-Cumulative!AT228</f>
        <v>-20.660311084681332</v>
      </c>
      <c r="AV223" s="30"/>
      <c r="AW223" s="30">
        <f>Cumulative!AW228</f>
        <v>-10.411426203972484</v>
      </c>
      <c r="AX223" s="30">
        <f>Cumulative!AX228-Cumulative!AW228</f>
        <v>-11.371575784500566</v>
      </c>
      <c r="AY223" s="190">
        <f>Cumulative!AY228-Cumulative!AX228</f>
        <v>-11.781254510547992</v>
      </c>
      <c r="AZ223" s="341"/>
      <c r="BA223" s="30"/>
      <c r="BB223" s="341"/>
      <c r="BC223" s="341"/>
      <c r="BD223" s="30">
        <f>Cumulative!BD228-Cumulative!BC228</f>
        <v>-9.9646378763653125</v>
      </c>
      <c r="BE223" s="30">
        <f>Cumulative!BE228-Cumulative!BD228</f>
        <v>-9.2331895554523875</v>
      </c>
      <c r="BF223" s="30"/>
      <c r="BG223" s="341"/>
      <c r="BH223" s="341"/>
      <c r="BI223" s="30">
        <f>Cumulative!BI228-Cumulative!BH228</f>
        <v>-8.3590690115338617</v>
      </c>
      <c r="BJ223" s="30">
        <f>Cumulative!BJ228-Cumulative!BI228</f>
        <v>-13.874609850207069</v>
      </c>
    </row>
    <row r="224" spans="2:62" x14ac:dyDescent="0.2">
      <c r="B224" s="220" t="s">
        <v>259</v>
      </c>
      <c r="C224" s="221" t="s">
        <v>260</v>
      </c>
      <c r="D224" s="30">
        <f>Cumulative!D229</f>
        <v>0</v>
      </c>
      <c r="E224" s="30">
        <f>Cumulative!E229-Cumulative!D229</f>
        <v>0</v>
      </c>
      <c r="F224" s="30">
        <f>Cumulative!F229-Cumulative!E229</f>
        <v>-19.840504212489549</v>
      </c>
      <c r="G224" s="30">
        <f>Cumulative!G229-Cumulative!F229</f>
        <v>-15.858964154886927</v>
      </c>
      <c r="H224" s="30"/>
      <c r="I224" s="30">
        <f>Cumulative!I229</f>
        <v>-11.540661927652215</v>
      </c>
      <c r="J224" s="30">
        <f>Cumulative!J229-Cumulative!I229</f>
        <v>-18.314030191805244</v>
      </c>
      <c r="K224" s="30">
        <f>Cumulative!K229-Cumulative!J229</f>
        <v>-13.72945564914804</v>
      </c>
      <c r="L224" s="30">
        <f>Cumulative!L229-Cumulative!K229</f>
        <v>-25.870763057820021</v>
      </c>
      <c r="M224" s="30"/>
      <c r="N224" s="30">
        <f>Cumulative!N229</f>
        <v>-1.1441942155261435</v>
      </c>
      <c r="O224" s="30">
        <f>Cumulative!O229-Cumulative!N229</f>
        <v>-1.4001459141494388</v>
      </c>
      <c r="P224" s="30">
        <f>Cumulative!P229-Cumulative!O229</f>
        <v>-4.0398499019172265</v>
      </c>
      <c r="Q224" s="30">
        <f>Cumulative!Q229-Cumulative!P229</f>
        <v>-5.2320492290333478</v>
      </c>
      <c r="R224" s="30"/>
      <c r="S224" s="30">
        <f>Cumulative!S229</f>
        <v>-3.4088040403975439</v>
      </c>
      <c r="T224" s="30">
        <f>Cumulative!T229-Cumulative!S229</f>
        <v>-8.3862786122938964</v>
      </c>
      <c r="U224" s="30">
        <f>Cumulative!U229-Cumulative!T229</f>
        <v>-3.5395204105178273</v>
      </c>
      <c r="V224" s="30">
        <f>Cumulative!V229-Cumulative!U229</f>
        <v>-4.0394239291904039</v>
      </c>
      <c r="W224" s="30"/>
      <c r="X224" s="30">
        <f>Cumulative!X229</f>
        <v>-1.179177336211598</v>
      </c>
      <c r="Y224" s="30">
        <f>Cumulative!Y229-Cumulative!X229</f>
        <v>-3.0480812225636633</v>
      </c>
      <c r="Z224" s="30">
        <f>Cumulative!Z229-Cumulative!Y229</f>
        <v>-1.9745911721609986</v>
      </c>
      <c r="AA224" s="30">
        <f>Cumulative!AA229-Cumulative!Z229</f>
        <v>-2.6442886238610175</v>
      </c>
      <c r="AB224" s="30"/>
      <c r="AC224" s="30">
        <f>Cumulative!AC229</f>
        <v>-1.2917129813755384</v>
      </c>
      <c r="AD224" s="30">
        <f>Cumulative!AD229-Cumulative!AC229</f>
        <v>-3.0196576550862408</v>
      </c>
      <c r="AE224" s="30">
        <f>Cumulative!AE229-Cumulative!AD229</f>
        <v>-9.4198068505784569</v>
      </c>
      <c r="AF224" s="30">
        <f>Cumulative!AF229-Cumulative!AE229</f>
        <v>-5.5480699882352003</v>
      </c>
      <c r="AG224" s="30"/>
      <c r="AH224" s="30">
        <f>Cumulative!AH229</f>
        <v>-3.1645402714120707</v>
      </c>
      <c r="AI224" s="30">
        <f>Cumulative!AI229-Cumulative!AH229</f>
        <v>-7.2644817255687357</v>
      </c>
      <c r="AJ224" s="30">
        <f>Cumulative!AJ229-Cumulative!AI229</f>
        <v>-2.3810984865157874</v>
      </c>
      <c r="AK224" s="30">
        <f>Cumulative!AK229-Cumulative!AJ229</f>
        <v>-15.543609036595008</v>
      </c>
      <c r="AL224" s="30"/>
      <c r="AM224" s="30">
        <f>Cumulative!AM229</f>
        <v>-14.577986937276851</v>
      </c>
      <c r="AN224" s="30">
        <f>Cumulative!AN229-Cumulative!AM229</f>
        <v>-9.8027753709523111</v>
      </c>
      <c r="AO224" s="30">
        <f>Cumulative!AO229-Cumulative!AN229</f>
        <v>-16.400504738386555</v>
      </c>
      <c r="AP224" s="190">
        <f>Cumulative!AP229-Cumulative!AO229</f>
        <v>-17.810461525232142</v>
      </c>
      <c r="AQ224" s="30"/>
      <c r="AR224" s="30">
        <f>Cumulative!AR229</f>
        <v>-15.410850564461946</v>
      </c>
      <c r="AS224" s="30">
        <f>Cumulative!AS229-Cumulative!AR229</f>
        <v>-7.8263912960165811</v>
      </c>
      <c r="AT224" s="30">
        <f>Cumulative!AT229-Cumulative!AS229</f>
        <v>-9.188179670001368</v>
      </c>
      <c r="AU224" s="30">
        <f>Cumulative!AU229-Cumulative!AT229</f>
        <v>-10.833840192904781</v>
      </c>
      <c r="AV224" s="30"/>
      <c r="AW224" s="30">
        <f>Cumulative!AW229</f>
        <v>-4.3851743443088242</v>
      </c>
      <c r="AX224" s="30">
        <f>Cumulative!AX229-Cumulative!AW229</f>
        <v>-5.2273494009135231</v>
      </c>
      <c r="AY224" s="190">
        <f>Cumulative!AY229-Cumulative!AX229</f>
        <v>-14.006767865199869</v>
      </c>
      <c r="AZ224" s="341"/>
      <c r="BA224" s="30"/>
      <c r="BB224" s="341"/>
      <c r="BC224" s="341"/>
      <c r="BD224" s="30">
        <f>Cumulative!BD229-Cumulative!BC229</f>
        <v>-36.307403781271447</v>
      </c>
      <c r="BE224" s="30">
        <f>Cumulative!BE229-Cumulative!BD229</f>
        <v>-44.528513788998708</v>
      </c>
      <c r="BF224" s="30"/>
      <c r="BG224" s="341"/>
      <c r="BH224" s="341"/>
      <c r="BI224" s="30">
        <f>Cumulative!BI229-Cumulative!BH229</f>
        <v>-72.888084615595616</v>
      </c>
      <c r="BJ224" s="30">
        <f>Cumulative!BJ229-Cumulative!BI229</f>
        <v>-77.508867562637306</v>
      </c>
    </row>
    <row r="225" spans="2:62" x14ac:dyDescent="0.2">
      <c r="B225" s="220" t="s">
        <v>262</v>
      </c>
      <c r="C225" s="221" t="s">
        <v>256</v>
      </c>
      <c r="D225" s="30">
        <f>Cumulative!D230</f>
        <v>-1.2886512777473054</v>
      </c>
      <c r="E225" s="30">
        <f>Cumulative!E230-Cumulative!D230</f>
        <v>-1.4203144195665756</v>
      </c>
      <c r="F225" s="30">
        <f>Cumulative!F230-Cumulative!E230</f>
        <v>-2.1466520272986345</v>
      </c>
      <c r="G225" s="30">
        <f>Cumulative!G230-Cumulative!F230</f>
        <v>-4.2461386249077924</v>
      </c>
      <c r="H225" s="30"/>
      <c r="I225" s="30">
        <f>Cumulative!I230</f>
        <v>-1.512451420717954</v>
      </c>
      <c r="J225" s="30">
        <f>Cumulative!J230-Cumulative!I230</f>
        <v>-3.3881027932750625</v>
      </c>
      <c r="K225" s="30">
        <f>Cumulative!K230-Cumulative!J230</f>
        <v>-3.4810126645849628</v>
      </c>
      <c r="L225" s="30">
        <f>Cumulative!L230-Cumulative!K230</f>
        <v>-0.62998800712913017</v>
      </c>
      <c r="M225" s="30"/>
      <c r="N225" s="30">
        <f>Cumulative!N230</f>
        <v>-0.62930681853937886</v>
      </c>
      <c r="O225" s="30">
        <f>Cumulative!O230-Cumulative!N230</f>
        <v>-0.5713930179367388</v>
      </c>
      <c r="P225" s="30">
        <f>Cumulative!P230-Cumulative!O230</f>
        <v>-5.016131953010655</v>
      </c>
      <c r="Q225" s="30">
        <f>Cumulative!Q230-Cumulative!P230</f>
        <v>-11.481500142728617</v>
      </c>
      <c r="R225" s="30"/>
      <c r="S225" s="30">
        <f>Cumulative!S230</f>
        <v>-1.8973531922967461</v>
      </c>
      <c r="T225" s="30">
        <f>Cumulative!T230-Cumulative!S230</f>
        <v>-2.493135476061072</v>
      </c>
      <c r="U225" s="30">
        <f>Cumulative!U230-Cumulative!T230</f>
        <v>-9.1727906086721607</v>
      </c>
      <c r="V225" s="30">
        <f>Cumulative!V230-Cumulative!U230</f>
        <v>-4.5475808411827554</v>
      </c>
      <c r="W225" s="30"/>
      <c r="X225" s="30">
        <f>Cumulative!X230</f>
        <v>-1.5007711551783975</v>
      </c>
      <c r="Y225" s="30">
        <f>Cumulative!Y230-Cumulative!X230</f>
        <v>-1.1039033103295921</v>
      </c>
      <c r="Z225" s="30">
        <f>Cumulative!Z230-Cumulative!Y230</f>
        <v>-0.33535335505377528</v>
      </c>
      <c r="AA225" s="30">
        <f>Cumulative!AA230-Cumulative!Z230</f>
        <v>-5.8410306443720472E-2</v>
      </c>
      <c r="AB225" s="30"/>
      <c r="AC225" s="30"/>
      <c r="AD225" s="30"/>
      <c r="AE225" s="30"/>
      <c r="AF225" s="30"/>
      <c r="AG225" s="30"/>
      <c r="AH225" s="30"/>
      <c r="AI225" s="30"/>
      <c r="AJ225" s="30"/>
      <c r="AK225" s="30"/>
      <c r="AL225" s="30"/>
      <c r="AM225" s="30"/>
      <c r="AN225" s="30"/>
      <c r="AO225" s="30"/>
      <c r="AP225" s="190"/>
      <c r="AQ225" s="30"/>
      <c r="AR225" s="30"/>
      <c r="AS225" s="30"/>
      <c r="AT225" s="30"/>
      <c r="AU225" s="30"/>
      <c r="AV225" s="30"/>
      <c r="AW225" s="30"/>
      <c r="AX225" s="30"/>
      <c r="AY225" s="190"/>
      <c r="AZ225" s="341"/>
      <c r="BA225" s="30"/>
      <c r="BB225" s="341"/>
      <c r="BC225" s="341"/>
      <c r="BD225" s="30"/>
      <c r="BE225" s="30"/>
      <c r="BF225" s="30"/>
      <c r="BG225" s="341"/>
      <c r="BH225" s="341"/>
      <c r="BI225" s="30"/>
      <c r="BJ225" s="30"/>
    </row>
    <row r="226" spans="2:62" x14ac:dyDescent="0.2">
      <c r="B226" s="220" t="s">
        <v>232</v>
      </c>
      <c r="C226" s="221" t="s">
        <v>257</v>
      </c>
      <c r="D226" s="30">
        <f>Cumulative!D231</f>
        <v>-7.0710608573826503</v>
      </c>
      <c r="E226" s="30">
        <f>Cumulative!E231-Cumulative!D231</f>
        <v>-3.1773153951060076</v>
      </c>
      <c r="F226" s="30">
        <f>Cumulative!F231-Cumulative!E231</f>
        <v>-44.61045711300109</v>
      </c>
      <c r="G226" s="30">
        <f>Cumulative!G231-Cumulative!F231</f>
        <v>-25.674021401997365</v>
      </c>
      <c r="H226" s="30"/>
      <c r="I226" s="30">
        <f>Cumulative!I231</f>
        <v>-2.9591440840133885</v>
      </c>
      <c r="J226" s="30">
        <f>Cumulative!J231-Cumulative!I231</f>
        <v>-1.3933218297304091</v>
      </c>
      <c r="K226" s="30">
        <f>Cumulative!K231-Cumulative!J231</f>
        <v>-0.2653030080387877</v>
      </c>
      <c r="L226" s="30">
        <f>Cumulative!L231-Cumulative!K231</f>
        <v>-5.1473654665620527</v>
      </c>
      <c r="M226" s="30"/>
      <c r="N226" s="30">
        <f>Cumulative!N231</f>
        <v>-0.2002339877170751</v>
      </c>
      <c r="O226" s="30">
        <f>Cumulative!O231-Cumulative!N231</f>
        <v>-0.54305638724433103</v>
      </c>
      <c r="P226" s="30">
        <f>Cumulative!P231-Cumulative!O231</f>
        <v>-0.27400937240915657</v>
      </c>
      <c r="Q226" s="30">
        <f>Cumulative!Q231-Cumulative!P231</f>
        <v>-0.83061432202251462</v>
      </c>
      <c r="R226" s="30"/>
      <c r="S226" s="30">
        <f>Cumulative!S231</f>
        <v>-4.8237793024493547E-2</v>
      </c>
      <c r="T226" s="30">
        <f>Cumulative!T231-Cumulative!S231</f>
        <v>-2.1452503298646425E-2</v>
      </c>
      <c r="U226" s="30">
        <f>Cumulative!U231-Cumulative!T231</f>
        <v>-0.26770471056815304</v>
      </c>
      <c r="V226" s="30">
        <f>Cumulative!V231-Cumulative!U231</f>
        <v>-1.024200454894628</v>
      </c>
      <c r="W226" s="30"/>
      <c r="X226" s="30">
        <f>Cumulative!X231</f>
        <v>-2.2511567327675963</v>
      </c>
      <c r="Y226" s="30">
        <f>Cumulative!Y231-Cumulative!X231</f>
        <v>-0.78051354675809659</v>
      </c>
      <c r="Z226" s="30">
        <f>Cumulative!Z231-Cumulative!Y231</f>
        <v>0.25253950387029311</v>
      </c>
      <c r="AA226" s="30">
        <f>Cumulative!AA231-Cumulative!Z231</f>
        <v>-6.6786292866405095</v>
      </c>
      <c r="AB226" s="30"/>
      <c r="AC226" s="30">
        <f>Cumulative!AC231</f>
        <v>-0.54387915005285825</v>
      </c>
      <c r="AD226" s="30">
        <f>Cumulative!AD231-Cumulative!AC231</f>
        <v>-6.1818590428275169</v>
      </c>
      <c r="AE226" s="30">
        <f>Cumulative!AE231-Cumulative!AD231</f>
        <v>-1.4341125984194401</v>
      </c>
      <c r="AF226" s="30">
        <f>Cumulative!AF231-Cumulative!AE231</f>
        <v>-0.16878411801917359</v>
      </c>
      <c r="AG226" s="30"/>
      <c r="AH226" s="30">
        <f>Cumulative!AH231</f>
        <v>-7.0323117142490454E-2</v>
      </c>
      <c r="AI226" s="30">
        <f>Cumulative!AI231-Cumulative!AH231</f>
        <v>-2.7770189143433841</v>
      </c>
      <c r="AJ226" s="30">
        <f>Cumulative!AJ231-Cumulative!AI231</f>
        <v>-0.14765437126301117</v>
      </c>
      <c r="AK226" s="30">
        <f>Cumulative!AK231-Cumulative!AJ231</f>
        <v>-7.9924724607736746</v>
      </c>
      <c r="AL226" s="30"/>
      <c r="AM226" s="30">
        <f>Cumulative!AM231</f>
        <v>-7.0470351792230419</v>
      </c>
      <c r="AN226" s="30">
        <f>Cumulative!AN231-Cumulative!AM231</f>
        <v>-2.6715988858902771</v>
      </c>
      <c r="AO226" s="30">
        <f>Cumulative!AO231-Cumulative!AN231</f>
        <v>-0.33070604358550604</v>
      </c>
      <c r="AP226" s="190">
        <f>Cumulative!AP231-Cumulative!AO231</f>
        <v>-2.6947084206379763</v>
      </c>
      <c r="AQ226" s="30"/>
      <c r="AR226" s="30">
        <f>Cumulative!AR231</f>
        <v>-1.8830462566546855</v>
      </c>
      <c r="AS226" s="30">
        <f>Cumulative!AS231-Cumulative!AR231</f>
        <v>-1.7495746793506426</v>
      </c>
      <c r="AT226" s="30">
        <f>Cumulative!AT231-Cumulative!AS231</f>
        <v>-2.2025420670832108</v>
      </c>
      <c r="AU226" s="30">
        <f>Cumulative!AU231-Cumulative!AT231</f>
        <v>-4.7821373750315068</v>
      </c>
      <c r="AV226" s="30"/>
      <c r="AW226" s="30">
        <f>Cumulative!AW231</f>
        <v>-1.1837280438625046</v>
      </c>
      <c r="AX226" s="30">
        <f>Cumulative!AX231-Cumulative!AW231</f>
        <v>-2.7205182952334068</v>
      </c>
      <c r="AY226" s="190">
        <f>Cumulative!AY231-Cumulative!AX231</f>
        <v>-1.1763335496447938</v>
      </c>
      <c r="AZ226" s="341"/>
      <c r="BA226" s="30"/>
      <c r="BB226" s="341"/>
      <c r="BC226" s="341"/>
      <c r="BD226" s="30">
        <f>Cumulative!BD231-Cumulative!BC231</f>
        <v>-7.149248623505053</v>
      </c>
      <c r="BE226" s="30">
        <f>Cumulative!BE231-Cumulative!BD231</f>
        <v>-5.4817315206238391</v>
      </c>
      <c r="BF226" s="30"/>
      <c r="BG226" s="341"/>
      <c r="BH226" s="341"/>
      <c r="BI226" s="30">
        <f>Cumulative!BI231-Cumulative!BH231</f>
        <v>-4.3990696335182609</v>
      </c>
      <c r="BJ226" s="30">
        <f>Cumulative!BJ231-Cumulative!BI231</f>
        <v>-4.1577191934792825</v>
      </c>
    </row>
    <row r="227" spans="2:62" x14ac:dyDescent="0.2">
      <c r="B227" s="38" t="s">
        <v>173</v>
      </c>
      <c r="C227" s="31" t="s">
        <v>127</v>
      </c>
      <c r="D227" s="32">
        <f>Cumulative!D232</f>
        <v>-82.374554754462366</v>
      </c>
      <c r="E227" s="32">
        <f>Cumulative!E232-Cumulative!D232</f>
        <v>-131.01361065563589</v>
      </c>
      <c r="F227" s="32">
        <f>Cumulative!F232-Cumulative!E232</f>
        <v>-247.6061107491403</v>
      </c>
      <c r="G227" s="32">
        <f>Cumulative!G232-Cumulative!F232</f>
        <v>-179.28051326214063</v>
      </c>
      <c r="H227" s="32"/>
      <c r="I227" s="32">
        <f>Cumulative!I232</f>
        <v>-166.86284695964383</v>
      </c>
      <c r="J227" s="32">
        <f>Cumulative!J232-Cumulative!I232</f>
        <v>-105.73048119371771</v>
      </c>
      <c r="K227" s="32">
        <f>Cumulative!K232-Cumulative!J232</f>
        <v>-79.211080867102112</v>
      </c>
      <c r="L227" s="32">
        <f>Cumulative!L232-Cumulative!K232</f>
        <v>61.456506483412625</v>
      </c>
      <c r="M227" s="32"/>
      <c r="N227" s="32">
        <f>Cumulative!N232</f>
        <v>-50.430360049314771</v>
      </c>
      <c r="O227" s="32">
        <f>Cumulative!O232-Cumulative!N232</f>
        <v>-85.105781015763171</v>
      </c>
      <c r="P227" s="32">
        <f>Cumulative!P232-Cumulative!O232</f>
        <v>-76.033948061683276</v>
      </c>
      <c r="Q227" s="32">
        <f>Cumulative!Q232-Cumulative!P232</f>
        <v>-85.345455994875749</v>
      </c>
      <c r="R227" s="32"/>
      <c r="S227" s="32">
        <f>Cumulative!S232</f>
        <v>-55.393065656460088</v>
      </c>
      <c r="T227" s="32">
        <f>Cumulative!T232-Cumulative!S232</f>
        <v>-43.114168196298259</v>
      </c>
      <c r="U227" s="32">
        <f>Cumulative!U232-Cumulative!T232</f>
        <v>-59.157452867542858</v>
      </c>
      <c r="V227" s="32">
        <f>Cumulative!V232-Cumulative!U232</f>
        <v>-85.421115119985274</v>
      </c>
      <c r="W227" s="32"/>
      <c r="X227" s="32">
        <f>Cumulative!X232</f>
        <v>22.270371963450863</v>
      </c>
      <c r="Y227" s="32">
        <f>Cumulative!Y232-Cumulative!X232</f>
        <v>-27.522420475868614</v>
      </c>
      <c r="Z227" s="32">
        <f>Cumulative!Z232-Cumulative!Y232</f>
        <v>-69.24328327922936</v>
      </c>
      <c r="AA227" s="32">
        <f>Cumulative!AA232-Cumulative!Z232</f>
        <v>-23.140377368805147</v>
      </c>
      <c r="AB227" s="32"/>
      <c r="AC227" s="32">
        <f>Cumulative!AC232</f>
        <v>-38.581427206874636</v>
      </c>
      <c r="AD227" s="32">
        <f>Cumulative!AD232-Cumulative!AC232</f>
        <v>-55.958308109459253</v>
      </c>
      <c r="AE227" s="32">
        <f>Cumulative!AE232-Cumulative!AD232</f>
        <v>-43.132032971331711</v>
      </c>
      <c r="AF227" s="32">
        <f>Cumulative!AF232-Cumulative!AE232</f>
        <v>-37.212427699166255</v>
      </c>
      <c r="AG227" s="32"/>
      <c r="AH227" s="32">
        <f>Cumulative!AH232</f>
        <v>-48.593273945460908</v>
      </c>
      <c r="AI227" s="32">
        <f>Cumulative!AI232-Cumulative!AH232</f>
        <v>-67.55806312592145</v>
      </c>
      <c r="AJ227" s="32">
        <f>Cumulative!AJ232-Cumulative!AI232</f>
        <v>-31.791718931794946</v>
      </c>
      <c r="AK227" s="32">
        <f>Cumulative!AK232-Cumulative!AJ232</f>
        <v>-82.31538074631797</v>
      </c>
      <c r="AL227" s="32"/>
      <c r="AM227" s="32">
        <f>Cumulative!AM232</f>
        <v>-65.903389079515051</v>
      </c>
      <c r="AN227" s="32">
        <f>Cumulative!AN232-Cumulative!AM232</f>
        <v>-57.791099919297295</v>
      </c>
      <c r="AO227" s="32">
        <f>Cumulative!AO232-Cumulative!AN232</f>
        <v>-69.59396547721596</v>
      </c>
      <c r="AP227" s="155">
        <f>Cumulative!AP232-Cumulative!AO232</f>
        <v>-101.0450008912243</v>
      </c>
      <c r="AQ227" s="32"/>
      <c r="AR227" s="32">
        <f>Cumulative!AR232</f>
        <v>-57.109026871823303</v>
      </c>
      <c r="AS227" s="32">
        <f>Cumulative!AS232-Cumulative!AR232</f>
        <v>-32.8271716191975</v>
      </c>
      <c r="AT227" s="32">
        <f>Cumulative!AT232-Cumulative!AS232</f>
        <v>-59.234869273165145</v>
      </c>
      <c r="AU227" s="32">
        <f>Cumulative!AU232-Cumulative!AT232</f>
        <v>-88.969712648973967</v>
      </c>
      <c r="AV227" s="32"/>
      <c r="AW227" s="32">
        <f>Cumulative!AW232</f>
        <v>-42.815981404708552</v>
      </c>
      <c r="AX227" s="32">
        <f>Cumulative!AX232-Cumulative!AW232</f>
        <v>-50.280099405112921</v>
      </c>
      <c r="AY227" s="155">
        <f>Cumulative!AY232-Cumulative!AX232</f>
        <v>-72.590277157568238</v>
      </c>
      <c r="AZ227" s="323"/>
      <c r="BA227" s="32"/>
      <c r="BB227" s="323"/>
      <c r="BC227" s="323"/>
      <c r="BD227" s="32">
        <f>Cumulative!BD232-Cumulative!BC232</f>
        <v>-91.234677529092608</v>
      </c>
      <c r="BE227" s="32">
        <f>Cumulative!BE232-Cumulative!BD232</f>
        <v>-148.24943341017922</v>
      </c>
      <c r="BF227" s="32"/>
      <c r="BG227" s="323"/>
      <c r="BH227" s="323"/>
      <c r="BI227" s="32">
        <f>Cumulative!BI232-Cumulative!BH232</f>
        <v>-133.18393915205425</v>
      </c>
      <c r="BJ227" s="32">
        <f>Cumulative!BJ232-Cumulative!BI232</f>
        <v>-167.47754437557575</v>
      </c>
    </row>
    <row r="228" spans="2:62" x14ac:dyDescent="0.2">
      <c r="B228" s="79" t="s">
        <v>174</v>
      </c>
      <c r="C228" s="81" t="s">
        <v>171</v>
      </c>
      <c r="D228" s="87">
        <f>D219+D220</f>
        <v>10.309210221978432</v>
      </c>
      <c r="E228" s="87">
        <f t="shared" ref="E228:N228" si="17">E219+E220</f>
        <v>44.816609811312446</v>
      </c>
      <c r="F228" s="87">
        <f t="shared" si="17"/>
        <v>-265.91107953550971</v>
      </c>
      <c r="G228" s="87">
        <f t="shared" si="17"/>
        <v>-8.8147134819672033</v>
      </c>
      <c r="H228" s="87"/>
      <c r="I228" s="87">
        <f t="shared" si="17"/>
        <v>52.541247180593288</v>
      </c>
      <c r="J228" s="87">
        <f t="shared" si="17"/>
        <v>9.2960092828186163</v>
      </c>
      <c r="K228" s="87">
        <f t="shared" si="17"/>
        <v>-31.726872809048785</v>
      </c>
      <c r="L228" s="87">
        <f t="shared" si="17"/>
        <v>-32.716512767651324</v>
      </c>
      <c r="M228" s="87"/>
      <c r="N228" s="87">
        <f t="shared" si="17"/>
        <v>-10.555191638228678</v>
      </c>
      <c r="O228" s="87">
        <f>O219+O220</f>
        <v>-30.983305085576045</v>
      </c>
      <c r="P228" s="87">
        <f>P219+P220</f>
        <v>-19.01909657105962</v>
      </c>
      <c r="Q228" s="87">
        <f>Q219+Q220</f>
        <v>92.206375103061248</v>
      </c>
      <c r="R228" s="87"/>
      <c r="S228" s="87">
        <f>S219+S220</f>
        <v>98.067433218795372</v>
      </c>
      <c r="T228" s="87">
        <f>T219+T220</f>
        <v>-13.271765167614802</v>
      </c>
      <c r="U228" s="87">
        <f>U219+U220</f>
        <v>133.5326409081751</v>
      </c>
      <c r="V228" s="87">
        <f>V219+V220</f>
        <v>133.12736782741032</v>
      </c>
      <c r="W228" s="87"/>
      <c r="X228" s="87">
        <f>X219+X220</f>
        <v>-3.0015423103567969</v>
      </c>
      <c r="Y228" s="87">
        <f>Y219+Y220</f>
        <v>-38.473984424562772</v>
      </c>
      <c r="Z228" s="87">
        <f>Z219+Z220</f>
        <v>51.056214408889502</v>
      </c>
      <c r="AA228" s="87">
        <f>AA219+AA220</f>
        <v>79.537070389367244</v>
      </c>
      <c r="AB228" s="87"/>
      <c r="AC228" s="87">
        <f>AC219+AC220</f>
        <v>-21.976116906823307</v>
      </c>
      <c r="AD228" s="87">
        <f>AD219+AD220</f>
        <v>38.273097912648829</v>
      </c>
      <c r="AE228" s="87">
        <f>AE219+AE220</f>
        <v>72.741390863945995</v>
      </c>
      <c r="AF228" s="87">
        <f>AF219+AF220</f>
        <v>2.3881039352013289</v>
      </c>
      <c r="AG228" s="87"/>
      <c r="AH228" s="87">
        <f>AH219+AH220</f>
        <v>34.75720064767593</v>
      </c>
      <c r="AI228" s="87">
        <f>AI219+AI220</f>
        <v>20.268947724116188</v>
      </c>
      <c r="AJ228" s="87">
        <f>AJ219+AJ220</f>
        <v>85.087596382894887</v>
      </c>
      <c r="AK228" s="87">
        <f>AK219+AK220</f>
        <v>80.975178792303979</v>
      </c>
      <c r="AL228" s="87"/>
      <c r="AM228" s="87">
        <f>AM219+AM220</f>
        <v>45.4427912308267</v>
      </c>
      <c r="AN228" s="87">
        <f>AN219+AN220</f>
        <v>9.1346088891640136</v>
      </c>
      <c r="AO228" s="87">
        <f>AO219+AO220</f>
        <v>3.1986225232930394</v>
      </c>
      <c r="AP228" s="198">
        <f>AP219+AP220</f>
        <v>85.080899537694137</v>
      </c>
      <c r="AQ228" s="87"/>
      <c r="AR228" s="87">
        <f>AR219+AR220</f>
        <v>-44.198861736198779</v>
      </c>
      <c r="AS228" s="87">
        <f>AS219+AS220</f>
        <v>11.101648763705796</v>
      </c>
      <c r="AT228" s="87">
        <f>AT219+AT220</f>
        <v>-5.3046588008596558</v>
      </c>
      <c r="AU228" s="87">
        <f>AU219+AU220</f>
        <v>152.6695275399606</v>
      </c>
      <c r="AV228" s="87"/>
      <c r="AW228" s="87">
        <f>AW219+AW220</f>
        <v>18.361236134912716</v>
      </c>
      <c r="AX228" s="87">
        <f>AX219+AX220</f>
        <v>154.55648793180416</v>
      </c>
      <c r="AY228" s="198">
        <f>AY219+AY220</f>
        <v>193.72178311703397</v>
      </c>
      <c r="AZ228" s="345"/>
      <c r="BA228" s="87"/>
      <c r="BB228" s="345"/>
      <c r="BC228" s="345"/>
      <c r="BD228" s="87">
        <f>BD219+BD220</f>
        <v>214.31365496881023</v>
      </c>
      <c r="BE228" s="87">
        <f>BE219+BE220</f>
        <v>132.19298421018999</v>
      </c>
      <c r="BF228" s="87"/>
      <c r="BG228" s="345"/>
      <c r="BH228" s="345"/>
      <c r="BI228" s="87">
        <f>BI219+BI220</f>
        <v>-18.98205647643961</v>
      </c>
      <c r="BJ228" s="87">
        <f>BJ219+BJ220</f>
        <v>38.597786452677951</v>
      </c>
    </row>
    <row r="229" spans="2:62" ht="15" thickBot="1" x14ac:dyDescent="0.25">
      <c r="B229" s="85" t="s">
        <v>136</v>
      </c>
      <c r="C229" s="86" t="s">
        <v>135</v>
      </c>
      <c r="D229" s="46">
        <f>Cumulative!D234</f>
        <v>0</v>
      </c>
      <c r="E229" s="46">
        <f>Cumulative!E234-Cumulative!D234</f>
        <v>0</v>
      </c>
      <c r="F229" s="46">
        <f>Cumulative!F234-Cumulative!E234</f>
        <v>-9.6469226316804949E-2</v>
      </c>
      <c r="G229" s="46">
        <f>Cumulative!G234-Cumulative!F234</f>
        <v>-59.82074660109074</v>
      </c>
      <c r="H229" s="46"/>
      <c r="I229" s="46">
        <f>Cumulative!I234</f>
        <v>0</v>
      </c>
      <c r="J229" s="46">
        <f>Cumulative!J234-Cumulative!I234</f>
        <v>-2.740441501246095</v>
      </c>
      <c r="K229" s="46">
        <f>Cumulative!K234-Cumulative!J234</f>
        <v>-74.686259324259169</v>
      </c>
      <c r="L229" s="46">
        <f>Cumulative!L234-Cumulative!K234</f>
        <v>-4.148280335007172</v>
      </c>
      <c r="M229" s="46"/>
      <c r="N229" s="46">
        <f>Cumulative!N234</f>
        <v>0</v>
      </c>
      <c r="O229" s="46">
        <f>Cumulative!O234-Cumulative!N234</f>
        <v>-177.81792816384407</v>
      </c>
      <c r="P229" s="46">
        <f>Cumulative!P234-Cumulative!O234</f>
        <v>0.63822216347105609</v>
      </c>
      <c r="Q229" s="46">
        <f>Cumulative!Q234-Cumulative!P234</f>
        <v>16.827613302756845</v>
      </c>
      <c r="R229" s="46"/>
      <c r="S229" s="46">
        <f>Cumulative!S234</f>
        <v>0</v>
      </c>
      <c r="T229" s="46">
        <f>Cumulative!T234-Cumulative!S234</f>
        <v>-12.091266412064785</v>
      </c>
      <c r="U229" s="46">
        <f>Cumulative!U234-Cumulative!T234</f>
        <v>-82.598642271976601</v>
      </c>
      <c r="V229" s="46">
        <f>Cumulative!V234-Cumulative!U234</f>
        <v>3.3973936859853495</v>
      </c>
      <c r="W229" s="46"/>
      <c r="X229" s="46">
        <f>Cumulative!X234</f>
        <v>0</v>
      </c>
      <c r="Y229" s="46">
        <f>Cumulative!Y234-Cumulative!X234</f>
        <v>-102.2939638448411</v>
      </c>
      <c r="Z229" s="46">
        <f>Cumulative!Z234-Cumulative!Y234</f>
        <v>-92.903405634744729</v>
      </c>
      <c r="AA229" s="46">
        <f>Cumulative!AA234-Cumulative!Z234</f>
        <v>-3.8780375099077276</v>
      </c>
      <c r="AB229" s="46"/>
      <c r="AC229" s="46">
        <f>Cumulative!AC234</f>
        <v>-1.7506110142326377</v>
      </c>
      <c r="AD229" s="46">
        <f>Cumulative!AD234-Cumulative!AC234</f>
        <v>1.7506110142326377</v>
      </c>
      <c r="AE229" s="46">
        <f>Cumulative!AE234-Cumulative!AD234</f>
        <v>-64.833100194739288</v>
      </c>
      <c r="AF229" s="46">
        <f>Cumulative!AF234-Cumulative!AE234</f>
        <v>-158.75475919185504</v>
      </c>
      <c r="AG229" s="46"/>
      <c r="AH229" s="46">
        <f>Cumulative!AH234</f>
        <v>-77.566398208166973</v>
      </c>
      <c r="AI229" s="46">
        <f>Cumulative!AI234-Cumulative!AH234</f>
        <v>-8.2582190012356591</v>
      </c>
      <c r="AJ229" s="46">
        <f>Cumulative!AJ234-Cumulative!AI234</f>
        <v>-104.61808883495586</v>
      </c>
      <c r="AK229" s="46">
        <f>Cumulative!AK234-Cumulative!AJ234</f>
        <v>-21.30128752581939</v>
      </c>
      <c r="AL229" s="46"/>
      <c r="AM229" s="46">
        <f>Cumulative!AM234</f>
        <v>0</v>
      </c>
      <c r="AN229" s="46">
        <f>Cumulative!AN234-Cumulative!AM234</f>
        <v>-85.29440573996304</v>
      </c>
      <c r="AO229" s="46">
        <f>Cumulative!AO234-Cumulative!AN234</f>
        <v>-74.419418556391079</v>
      </c>
      <c r="AP229" s="199">
        <f>Cumulative!AP234-Cumulative!AO234</f>
        <v>-61.383832188976356</v>
      </c>
      <c r="AQ229" s="46"/>
      <c r="AR229" s="46">
        <f>Cumulative!AR234</f>
        <v>-1.5365657454302233</v>
      </c>
      <c r="AS229" s="46">
        <f>Cumulative!AS234-Cumulative!AR234</f>
        <v>-90.403340325371289</v>
      </c>
      <c r="AT229" s="46">
        <f>Cumulative!AT234-Cumulative!AS234</f>
        <v>-140.44934592629363</v>
      </c>
      <c r="AU229" s="46">
        <f>Cumulative!AU234-Cumulative!AT234</f>
        <v>4.408368682057926</v>
      </c>
      <c r="AV229" s="46"/>
      <c r="AW229" s="46">
        <f>Cumulative!AW234</f>
        <v>-6.7257275219460497E-2</v>
      </c>
      <c r="AX229" s="46">
        <f>Cumulative!AX234-Cumulative!AW234</f>
        <v>6.7257275219460497E-2</v>
      </c>
      <c r="AY229" s="199">
        <f>Cumulative!AY234-Cumulative!AX234</f>
        <v>-14.957983874563725</v>
      </c>
      <c r="AZ229" s="325"/>
      <c r="BA229" s="46"/>
      <c r="BB229" s="325"/>
      <c r="BC229" s="325"/>
      <c r="BD229" s="46">
        <f>Cumulative!BD234-Cumulative!BC234</f>
        <v>-6.1336582936326352</v>
      </c>
      <c r="BE229" s="46">
        <f>Cumulative!BE234-Cumulative!BD234</f>
        <v>-1.8558586237453909</v>
      </c>
      <c r="BF229" s="46"/>
      <c r="BG229" s="325"/>
      <c r="BH229" s="325"/>
      <c r="BI229" s="46">
        <f>Cumulative!BI234-Cumulative!BH234</f>
        <v>0</v>
      </c>
      <c r="BJ229" s="46">
        <f>Cumulative!BJ234-Cumulative!BI234</f>
        <v>0</v>
      </c>
    </row>
  </sheetData>
  <phoneticPr fontId="20" type="noConversion"/>
  <pageMargins left="0.23622047244094491" right="0.23622047244094491" top="0.74803149606299213" bottom="0.74803149606299213" header="0.31496062992125984" footer="0.31496062992125984"/>
  <pageSetup paperSize="9" scale="51" fitToHeight="2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BO247"/>
  <sheetViews>
    <sheetView tabSelected="1" zoomScale="80" zoomScaleNormal="80" workbookViewId="0">
      <selection activeCell="C3" sqref="C3"/>
    </sheetView>
  </sheetViews>
  <sheetFormatPr defaultColWidth="9.140625" defaultRowHeight="14.25" outlineLevelRow="1" outlineLevelCol="1" x14ac:dyDescent="0.25"/>
  <cols>
    <col min="1" max="1" width="1" style="17" customWidth="1"/>
    <col min="2" max="3" width="48.140625" style="17" customWidth="1"/>
    <col min="4" max="6" width="9.28515625" style="17" hidden="1" customWidth="1" outlineLevel="1"/>
    <col min="7" max="7" width="10" style="17" customWidth="1" collapsed="1"/>
    <col min="8" max="8" width="1.7109375" style="17" customWidth="1"/>
    <col min="9" max="11" width="9.28515625" style="17" hidden="1" customWidth="1" outlineLevel="1"/>
    <col min="12" max="12" width="10" style="17" customWidth="1" collapsed="1"/>
    <col min="13" max="13" width="1.7109375" style="17" customWidth="1"/>
    <col min="14" max="16" width="9.28515625" style="17" hidden="1" customWidth="1" outlineLevel="1"/>
    <col min="17" max="17" width="10.140625" style="17" customWidth="1" collapsed="1"/>
    <col min="18" max="18" width="1.7109375" style="17" customWidth="1"/>
    <col min="19" max="19" width="9.28515625" style="17" hidden="1" customWidth="1" outlineLevel="1"/>
    <col min="20" max="20" width="9.140625" style="17" hidden="1" customWidth="1" outlineLevel="1"/>
    <col min="21" max="21" width="9.28515625" style="17" hidden="1" customWidth="1" outlineLevel="1"/>
    <col min="22" max="22" width="10.140625" style="17" customWidth="1" collapsed="1"/>
    <col min="23" max="23" width="1.7109375" style="17" customWidth="1"/>
    <col min="24" max="25" width="9.28515625" style="17" hidden="1" customWidth="1" outlineLevel="1"/>
    <col min="26" max="26" width="9.140625" style="17" hidden="1" customWidth="1" outlineLevel="1"/>
    <col min="27" max="27" width="10.140625" style="17" customWidth="1" collapsed="1"/>
    <col min="28" max="28" width="1.7109375" style="17" customWidth="1"/>
    <col min="29" max="29" width="9.28515625" style="17" hidden="1" customWidth="1" outlineLevel="1"/>
    <col min="30" max="30" width="9.140625" style="17" hidden="1" customWidth="1" outlineLevel="1"/>
    <col min="31" max="31" width="10.140625" style="17" hidden="1" customWidth="1" outlineLevel="1"/>
    <col min="32" max="32" width="10.140625" style="17" customWidth="1" collapsed="1"/>
    <col min="33" max="33" width="1.7109375" style="17" customWidth="1"/>
    <col min="34" max="34" width="9.28515625" style="17" hidden="1" customWidth="1" outlineLevel="1"/>
    <col min="35" max="36" width="9.140625" style="17" hidden="1" customWidth="1" outlineLevel="1"/>
    <col min="37" max="37" width="10" style="178" bestFit="1" customWidth="1" collapsed="1"/>
    <col min="38" max="38" width="1.7109375" style="17" customWidth="1"/>
    <col min="39" max="40" width="9.140625" style="178" hidden="1" customWidth="1" outlineLevel="1"/>
    <col min="41" max="41" width="9.140625" style="17" hidden="1" customWidth="1" outlineLevel="1"/>
    <col min="42" max="42" width="10" style="17" bestFit="1" customWidth="1" collapsed="1"/>
    <col min="43" max="43" width="1.7109375" style="17" customWidth="1"/>
    <col min="44" max="46" width="10" style="178" hidden="1" customWidth="1" outlineLevel="1"/>
    <col min="47" max="47" width="10" style="178" customWidth="1" collapsed="1"/>
    <col min="48" max="48" width="1.7109375" style="178" customWidth="1"/>
    <col min="49" max="49" width="9.140625" style="17" hidden="1" customWidth="1" outlineLevel="1"/>
    <col min="50" max="51" width="9.140625" style="237" hidden="1" customWidth="1" outlineLevel="1"/>
    <col min="52" max="52" width="10" style="17" customWidth="1" collapsed="1"/>
    <col min="53" max="53" width="1.7109375" style="17" customWidth="1"/>
    <col min="54" max="56" width="9.140625" style="17" hidden="1" customWidth="1" outlineLevel="1"/>
    <col min="57" max="57" width="10" style="17" bestFit="1" customWidth="1" collapsed="1"/>
    <col min="58" max="58" width="1.7109375" style="17" customWidth="1"/>
    <col min="59" max="61" width="9.140625" style="17" customWidth="1" outlineLevel="1"/>
    <col min="62" max="62" width="10" style="17" bestFit="1" customWidth="1"/>
    <col min="63" max="16384" width="9.140625" style="17"/>
  </cols>
  <sheetData>
    <row r="1" spans="2:67" s="27" customFormat="1" ht="12.75" thickBot="1" x14ac:dyDescent="0.3">
      <c r="B1" s="109"/>
      <c r="C1" s="57"/>
      <c r="D1" s="82" t="s">
        <v>35</v>
      </c>
      <c r="E1" s="83" t="s">
        <v>37</v>
      </c>
      <c r="F1" s="83" t="s">
        <v>36</v>
      </c>
      <c r="G1" s="83" t="s">
        <v>38</v>
      </c>
      <c r="H1" s="83"/>
      <c r="I1" s="83" t="s">
        <v>34</v>
      </c>
      <c r="J1" s="83" t="s">
        <v>39</v>
      </c>
      <c r="K1" s="83" t="s">
        <v>40</v>
      </c>
      <c r="L1" s="83" t="s">
        <v>41</v>
      </c>
      <c r="M1" s="83"/>
      <c r="N1" s="83" t="s">
        <v>167</v>
      </c>
      <c r="O1" s="83" t="s">
        <v>176</v>
      </c>
      <c r="P1" s="83" t="s">
        <v>177</v>
      </c>
      <c r="Q1" s="83" t="s">
        <v>185</v>
      </c>
      <c r="R1" s="83"/>
      <c r="S1" s="83" t="s">
        <v>190</v>
      </c>
      <c r="T1" s="83" t="s">
        <v>194</v>
      </c>
      <c r="U1" s="83" t="s">
        <v>221</v>
      </c>
      <c r="V1" s="83" t="s">
        <v>242</v>
      </c>
      <c r="W1" s="83"/>
      <c r="X1" s="83" t="s">
        <v>251</v>
      </c>
      <c r="Y1" s="83" t="s">
        <v>265</v>
      </c>
      <c r="Z1" s="83" t="s">
        <v>222</v>
      </c>
      <c r="AA1" s="83" t="s">
        <v>243</v>
      </c>
      <c r="AB1" s="83"/>
      <c r="AC1" s="83" t="s">
        <v>263</v>
      </c>
      <c r="AD1" s="83" t="s">
        <v>264</v>
      </c>
      <c r="AE1" s="83" t="s">
        <v>272</v>
      </c>
      <c r="AF1" s="83" t="s">
        <v>275</v>
      </c>
      <c r="AG1" s="83"/>
      <c r="AH1" s="83" t="s">
        <v>284</v>
      </c>
      <c r="AI1" s="83" t="s">
        <v>289</v>
      </c>
      <c r="AJ1" s="83" t="s">
        <v>293</v>
      </c>
      <c r="AK1" s="188" t="s">
        <v>294</v>
      </c>
      <c r="AL1" s="83"/>
      <c r="AM1" s="83" t="s">
        <v>297</v>
      </c>
      <c r="AN1" s="83" t="s">
        <v>300</v>
      </c>
      <c r="AO1" s="83" t="s">
        <v>301</v>
      </c>
      <c r="AP1" s="188" t="s">
        <v>306</v>
      </c>
      <c r="AQ1" s="83"/>
      <c r="AR1" s="83" t="s">
        <v>307</v>
      </c>
      <c r="AS1" s="83" t="s">
        <v>310</v>
      </c>
      <c r="AT1" s="83" t="s">
        <v>314</v>
      </c>
      <c r="AU1" s="83" t="s">
        <v>315</v>
      </c>
      <c r="AV1" s="83"/>
      <c r="AW1" s="83" t="s">
        <v>317</v>
      </c>
      <c r="AX1" s="188" t="s">
        <v>319</v>
      </c>
      <c r="AY1" s="188" t="s">
        <v>322</v>
      </c>
      <c r="AZ1" s="83" t="s">
        <v>323</v>
      </c>
      <c r="BA1" s="83"/>
      <c r="BB1" s="83" t="s">
        <v>331</v>
      </c>
      <c r="BC1" s="188" t="s">
        <v>333</v>
      </c>
      <c r="BD1" s="188" t="s">
        <v>337</v>
      </c>
      <c r="BE1" s="188" t="s">
        <v>339</v>
      </c>
      <c r="BF1" s="188"/>
      <c r="BG1" s="83" t="s">
        <v>347</v>
      </c>
      <c r="BH1" s="83" t="s">
        <v>351</v>
      </c>
      <c r="BI1" s="83" t="s">
        <v>353</v>
      </c>
      <c r="BJ1" s="83" t="s">
        <v>355</v>
      </c>
    </row>
    <row r="2" spans="2:67" ht="15" thickBot="1" x14ac:dyDescent="0.3">
      <c r="B2" s="49"/>
      <c r="C2" s="49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W2" s="50"/>
      <c r="X2" s="50"/>
      <c r="Y2" s="50"/>
      <c r="Z2" s="50"/>
      <c r="AB2" s="50"/>
      <c r="AC2" s="50"/>
      <c r="AH2" s="50"/>
      <c r="AL2" s="50"/>
      <c r="AQ2" s="50"/>
      <c r="AW2" s="178"/>
      <c r="BB2" s="178"/>
      <c r="BC2" s="178"/>
      <c r="BD2" s="178"/>
      <c r="BE2" s="178"/>
      <c r="BF2" s="178"/>
      <c r="BG2" s="178"/>
      <c r="BH2" s="178"/>
      <c r="BI2" s="178"/>
      <c r="BJ2" s="178"/>
    </row>
    <row r="3" spans="2:67" ht="15" x14ac:dyDescent="0.25">
      <c r="B3" s="58" t="s">
        <v>69</v>
      </c>
      <c r="C3" s="58" t="s">
        <v>70</v>
      </c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255"/>
      <c r="AY3" s="255"/>
      <c r="AZ3" s="59"/>
      <c r="BA3" s="59"/>
      <c r="BB3" s="59"/>
      <c r="BC3" s="255"/>
      <c r="BD3" s="255"/>
      <c r="BE3" s="255"/>
      <c r="BF3" s="255"/>
      <c r="BG3" s="59"/>
      <c r="BH3" s="59"/>
      <c r="BI3" s="59"/>
      <c r="BJ3" s="59"/>
    </row>
    <row r="4" spans="2:67" ht="15.75" thickBot="1" x14ac:dyDescent="0.3">
      <c r="B4" s="60" t="s">
        <v>68</v>
      </c>
      <c r="C4" s="60" t="s">
        <v>42</v>
      </c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1"/>
      <c r="AL4" s="61"/>
      <c r="AM4" s="61"/>
      <c r="AN4" s="61"/>
      <c r="AO4" s="61"/>
      <c r="AP4" s="61"/>
      <c r="AQ4" s="61"/>
      <c r="AR4" s="61"/>
      <c r="AS4" s="61"/>
      <c r="AT4" s="61"/>
      <c r="AU4" s="61"/>
      <c r="AV4" s="61"/>
      <c r="AW4" s="61"/>
      <c r="AX4" s="256"/>
      <c r="AY4" s="256"/>
      <c r="AZ4" s="61"/>
      <c r="BA4" s="61"/>
      <c r="BB4" s="61"/>
      <c r="BC4" s="256"/>
      <c r="BD4" s="256"/>
      <c r="BE4" s="256"/>
      <c r="BF4" s="256"/>
      <c r="BG4" s="61"/>
      <c r="BH4" s="61"/>
      <c r="BI4" s="61"/>
      <c r="BJ4" s="61"/>
    </row>
    <row r="5" spans="2:67" ht="15.75" thickBot="1" x14ac:dyDescent="0.3">
      <c r="C5" s="18"/>
      <c r="AO5" s="178"/>
      <c r="AZ5" s="178"/>
      <c r="BA5" s="178"/>
      <c r="BC5" s="237"/>
      <c r="BD5" s="237"/>
      <c r="BE5" s="237"/>
      <c r="BF5" s="237"/>
    </row>
    <row r="6" spans="2:67" ht="15.75" thickBot="1" x14ac:dyDescent="0.3">
      <c r="B6" s="63" t="s">
        <v>24</v>
      </c>
      <c r="C6" s="63" t="s">
        <v>43</v>
      </c>
      <c r="D6" s="104" t="s">
        <v>35</v>
      </c>
      <c r="E6" s="104" t="s">
        <v>37</v>
      </c>
      <c r="F6" s="104" t="s">
        <v>36</v>
      </c>
      <c r="G6" s="104" t="s">
        <v>38</v>
      </c>
      <c r="H6" s="104"/>
      <c r="I6" s="104" t="s">
        <v>34</v>
      </c>
      <c r="J6" s="104" t="s">
        <v>39</v>
      </c>
      <c r="K6" s="104" t="s">
        <v>40</v>
      </c>
      <c r="L6" s="104" t="s">
        <v>41</v>
      </c>
      <c r="M6" s="104"/>
      <c r="N6" s="104" t="s">
        <v>167</v>
      </c>
      <c r="O6" s="104" t="s">
        <v>176</v>
      </c>
      <c r="P6" s="104" t="s">
        <v>177</v>
      </c>
      <c r="Q6" s="104" t="s">
        <v>185</v>
      </c>
      <c r="R6" s="104"/>
      <c r="S6" s="104" t="str">
        <f>S1</f>
        <v>3M 2015</v>
      </c>
      <c r="T6" s="104" t="str">
        <f>T1</f>
        <v>6M 2015</v>
      </c>
      <c r="U6" s="104" t="str">
        <f>U1</f>
        <v>9M 2015*</v>
      </c>
      <c r="V6" s="104" t="str">
        <f>V1</f>
        <v>12M 2015*</v>
      </c>
      <c r="W6" s="104"/>
      <c r="X6" s="104" t="str">
        <f>X1</f>
        <v>3M 2016*</v>
      </c>
      <c r="Y6" s="104" t="str">
        <f>Y1</f>
        <v>6M 2016*</v>
      </c>
      <c r="Z6" s="104" t="str">
        <f>Z1</f>
        <v>9M 2016*</v>
      </c>
      <c r="AA6" s="104" t="str">
        <f>AA1</f>
        <v>12M 2016*</v>
      </c>
      <c r="AB6" s="104"/>
      <c r="AC6" s="104" t="str">
        <f>AC1</f>
        <v>3M 2017</v>
      </c>
      <c r="AD6" s="104" t="str">
        <f>AD1</f>
        <v>6M 2017</v>
      </c>
      <c r="AE6" s="104" t="str">
        <f>AE1</f>
        <v>9M 2017</v>
      </c>
      <c r="AF6" s="104" t="str">
        <f>AF1</f>
        <v>12M 2017</v>
      </c>
      <c r="AG6" s="104"/>
      <c r="AH6" s="104" t="str">
        <f>AH$1</f>
        <v>3M 2018</v>
      </c>
      <c r="AI6" s="104" t="str">
        <f>AI$1</f>
        <v>6M 2018</v>
      </c>
      <c r="AJ6" s="104" t="str">
        <f>AJ$1</f>
        <v>9M 2018</v>
      </c>
      <c r="AK6" s="189" t="str">
        <f>AK$1</f>
        <v>12M 2018</v>
      </c>
      <c r="AL6" s="104"/>
      <c r="AM6" s="104" t="str">
        <f>AM$1</f>
        <v>3M 2019</v>
      </c>
      <c r="AN6" s="104" t="str">
        <f>AN$1</f>
        <v>6M 2019</v>
      </c>
      <c r="AO6" s="104" t="str">
        <f>AO$1</f>
        <v>9M 2019</v>
      </c>
      <c r="AP6" s="189" t="str">
        <f>AP$1</f>
        <v>12М 2019</v>
      </c>
      <c r="AQ6" s="104"/>
      <c r="AR6" s="104" t="str">
        <f>AR$1</f>
        <v>3M 2020</v>
      </c>
      <c r="AS6" s="104" t="str">
        <f>AS$1</f>
        <v>6M 2020</v>
      </c>
      <c r="AT6" s="104" t="str">
        <f>AT$1</f>
        <v>9M 2020</v>
      </c>
      <c r="AU6" s="104" t="str">
        <f>AU$1</f>
        <v>12M 2020</v>
      </c>
      <c r="AV6" s="104"/>
      <c r="AW6" s="104" t="str">
        <f>AW$1</f>
        <v>3M 2021</v>
      </c>
      <c r="AX6" s="189" t="str">
        <f>AX$1</f>
        <v>6M 2021</v>
      </c>
      <c r="AY6" s="189" t="str">
        <f>AY$1</f>
        <v>9M 2021</v>
      </c>
      <c r="AZ6" s="104" t="str">
        <f>AZ$1</f>
        <v>12M 2021</v>
      </c>
      <c r="BA6" s="104"/>
      <c r="BB6" s="104" t="str">
        <f>BB$1</f>
        <v>3M 2022</v>
      </c>
      <c r="BC6" s="189" t="str">
        <f>BC$1</f>
        <v>6M 2022</v>
      </c>
      <c r="BD6" s="189" t="str">
        <f>BD$1</f>
        <v>9M 2022</v>
      </c>
      <c r="BE6" s="189" t="str">
        <f>BE$1</f>
        <v>12M 2022</v>
      </c>
      <c r="BF6" s="189"/>
      <c r="BG6" s="104" t="str">
        <f>BG$1</f>
        <v>3M 2023</v>
      </c>
      <c r="BH6" s="104" t="str">
        <f>BH$1</f>
        <v>6M 2023</v>
      </c>
      <c r="BI6" s="104" t="str">
        <f>BI$1</f>
        <v>9M 2023</v>
      </c>
      <c r="BJ6" s="104" t="str">
        <f>BJ$1</f>
        <v>12M 2023</v>
      </c>
    </row>
    <row r="7" spans="2:67" ht="15" customHeight="1" x14ac:dyDescent="0.25">
      <c r="B7" s="116" t="s">
        <v>45</v>
      </c>
      <c r="C7" s="116" t="s">
        <v>0</v>
      </c>
      <c r="D7" s="72">
        <v>18422</v>
      </c>
      <c r="E7" s="70">
        <v>35272</v>
      </c>
      <c r="F7" s="70">
        <v>53469</v>
      </c>
      <c r="G7" s="70">
        <v>71112</v>
      </c>
      <c r="H7" s="71"/>
      <c r="I7" s="72">
        <v>16561</v>
      </c>
      <c r="J7" s="70">
        <v>34251</v>
      </c>
      <c r="K7" s="70">
        <v>51697</v>
      </c>
      <c r="L7" s="70">
        <v>67904</v>
      </c>
      <c r="M7" s="70"/>
      <c r="N7" s="70">
        <v>17351</v>
      </c>
      <c r="O7" s="70">
        <v>35746</v>
      </c>
      <c r="P7" s="70">
        <v>52676</v>
      </c>
      <c r="Q7" s="70">
        <v>74631</v>
      </c>
      <c r="R7" s="70"/>
      <c r="S7" s="70">
        <v>27653</v>
      </c>
      <c r="T7" s="70">
        <v>52077</v>
      </c>
      <c r="U7" s="70">
        <v>68715</v>
      </c>
      <c r="V7" s="70">
        <v>92019</v>
      </c>
      <c r="W7" s="70"/>
      <c r="X7" s="70">
        <v>25015</v>
      </c>
      <c r="Y7" s="70">
        <v>46865</v>
      </c>
      <c r="Z7" s="70">
        <v>66785</v>
      </c>
      <c r="AA7" s="70">
        <v>89359</v>
      </c>
      <c r="AB7" s="70"/>
      <c r="AC7" s="70">
        <v>24073</v>
      </c>
      <c r="AD7" s="70">
        <v>46889</v>
      </c>
      <c r="AE7" s="70">
        <v>69289</v>
      </c>
      <c r="AF7" s="70">
        <v>94342</v>
      </c>
      <c r="AG7" s="70"/>
      <c r="AH7" s="70">
        <v>24050</v>
      </c>
      <c r="AI7" s="70">
        <v>49413</v>
      </c>
      <c r="AJ7" s="70">
        <v>77779</v>
      </c>
      <c r="AK7" s="191">
        <v>108062</v>
      </c>
      <c r="AL7" s="70"/>
      <c r="AM7" s="70">
        <v>29504</v>
      </c>
      <c r="AN7" s="70">
        <v>60472</v>
      </c>
      <c r="AO7" s="70">
        <v>89615</v>
      </c>
      <c r="AP7" s="191">
        <v>114835</v>
      </c>
      <c r="AQ7" s="70"/>
      <c r="AR7" s="70">
        <v>28079</v>
      </c>
      <c r="AS7" s="70">
        <v>56432</v>
      </c>
      <c r="AT7" s="70">
        <v>86088</v>
      </c>
      <c r="AU7" s="70">
        <v>119864</v>
      </c>
      <c r="AV7" s="70"/>
      <c r="AW7" s="70">
        <v>38952</v>
      </c>
      <c r="AX7" s="191">
        <v>85982</v>
      </c>
      <c r="AY7" s="191">
        <v>137215</v>
      </c>
      <c r="AZ7" s="298"/>
      <c r="BA7" s="70"/>
      <c r="BB7" s="70">
        <v>98155</v>
      </c>
      <c r="BC7" s="191">
        <v>147529</v>
      </c>
      <c r="BD7" s="191">
        <v>197462</v>
      </c>
      <c r="BE7" s="70">
        <v>257195</v>
      </c>
      <c r="BF7" s="191"/>
      <c r="BG7" s="70">
        <v>52964</v>
      </c>
      <c r="BH7" s="70">
        <v>87957</v>
      </c>
      <c r="BI7" s="70">
        <v>130533</v>
      </c>
      <c r="BJ7" s="70">
        <v>179458</v>
      </c>
      <c r="BL7" s="291">
        <f>BJ7/BE7-1</f>
        <v>-0.30224926612103653</v>
      </c>
      <c r="BM7" s="292">
        <f>BJ7/BE7</f>
        <v>0.69775073387896347</v>
      </c>
    </row>
    <row r="8" spans="2:67" x14ac:dyDescent="0.25">
      <c r="B8" s="53" t="s">
        <v>46</v>
      </c>
      <c r="C8" s="53" t="s">
        <v>191</v>
      </c>
      <c r="D8" s="22">
        <v>-10803</v>
      </c>
      <c r="E8" s="20">
        <v>-19993</v>
      </c>
      <c r="F8" s="20">
        <v>-29190</v>
      </c>
      <c r="G8" s="20">
        <v>-40440</v>
      </c>
      <c r="H8" s="21"/>
      <c r="I8" s="22">
        <v>-9437</v>
      </c>
      <c r="J8" s="20">
        <v>-19848</v>
      </c>
      <c r="K8" s="20">
        <v>-30844</v>
      </c>
      <c r="L8" s="20">
        <v>-42009</v>
      </c>
      <c r="M8" s="20"/>
      <c r="N8" s="22">
        <v>-10418</v>
      </c>
      <c r="O8" s="20">
        <v>-21635</v>
      </c>
      <c r="P8" s="20">
        <v>-31634</v>
      </c>
      <c r="Q8" s="20">
        <v>-42684</v>
      </c>
      <c r="R8" s="20"/>
      <c r="S8" s="22">
        <v>-12424</v>
      </c>
      <c r="T8" s="22">
        <v>-25705</v>
      </c>
      <c r="U8" s="22">
        <v>-28829</v>
      </c>
      <c r="V8" s="22">
        <v>-37777</v>
      </c>
      <c r="W8" s="20"/>
      <c r="X8" s="22">
        <v>-10603</v>
      </c>
      <c r="Y8" s="22">
        <v>-21271</v>
      </c>
      <c r="Z8" s="22">
        <v>-31783</v>
      </c>
      <c r="AA8" s="22">
        <v>-45311</v>
      </c>
      <c r="AB8" s="20"/>
      <c r="AC8" s="22">
        <v>-12807</v>
      </c>
      <c r="AD8" s="22">
        <v>-24933</v>
      </c>
      <c r="AE8" s="22">
        <v>-37774</v>
      </c>
      <c r="AF8" s="22">
        <v>-51909</v>
      </c>
      <c r="AG8" s="22"/>
      <c r="AH8" s="22">
        <v>-12791</v>
      </c>
      <c r="AI8" s="22">
        <v>-26475</v>
      </c>
      <c r="AJ8" s="22">
        <v>-41024</v>
      </c>
      <c r="AK8" s="136">
        <v>-54444</v>
      </c>
      <c r="AL8" s="20"/>
      <c r="AM8" s="136">
        <v>-15388</v>
      </c>
      <c r="AN8" s="136">
        <v>-30380</v>
      </c>
      <c r="AO8" s="136">
        <v>-46223</v>
      </c>
      <c r="AP8" s="136">
        <v>-59784</v>
      </c>
      <c r="AQ8" s="20"/>
      <c r="AR8" s="136">
        <v>-17574</v>
      </c>
      <c r="AS8" s="136">
        <v>-31936</v>
      </c>
      <c r="AT8" s="136">
        <v>-47190</v>
      </c>
      <c r="AU8" s="136">
        <v>-65929</v>
      </c>
      <c r="AV8" s="136"/>
      <c r="AW8" s="136">
        <v>-17874</v>
      </c>
      <c r="AX8" s="136">
        <v>-32465</v>
      </c>
      <c r="AY8" s="136">
        <v>-49770</v>
      </c>
      <c r="AZ8" s="299"/>
      <c r="BA8" s="136"/>
      <c r="BB8" s="136">
        <v>-30424</v>
      </c>
      <c r="BC8" s="136">
        <v>-49319</v>
      </c>
      <c r="BD8" s="136">
        <v>-70708</v>
      </c>
      <c r="BE8" s="136">
        <v>-91475</v>
      </c>
      <c r="BF8" s="136"/>
      <c r="BG8" s="136">
        <v>-22413</v>
      </c>
      <c r="BH8" s="136">
        <v>-43645</v>
      </c>
      <c r="BI8" s="136">
        <v>-66076</v>
      </c>
      <c r="BJ8" s="136">
        <v>-90535</v>
      </c>
      <c r="BK8" s="285"/>
      <c r="BL8" s="291">
        <f t="shared" ref="BL8:BL71" si="0">BJ8/BE8-1</f>
        <v>-1.0276031702651012E-2</v>
      </c>
      <c r="BM8" s="292">
        <f t="shared" ref="BM8:BM71" si="1">BJ8/BE8</f>
        <v>0.98972396829734899</v>
      </c>
    </row>
    <row r="9" spans="2:67" s="23" customFormat="1" ht="24" outlineLevel="1" x14ac:dyDescent="0.25">
      <c r="B9" s="219" t="s">
        <v>192</v>
      </c>
      <c r="C9" s="219" t="s">
        <v>193</v>
      </c>
      <c r="D9" s="24">
        <v>378</v>
      </c>
      <c r="E9" s="24">
        <v>777</v>
      </c>
      <c r="F9" s="24">
        <v>1226</v>
      </c>
      <c r="G9" s="24">
        <v>1970</v>
      </c>
      <c r="H9" s="24"/>
      <c r="I9" s="24">
        <v>599</v>
      </c>
      <c r="J9" s="24">
        <v>1023</v>
      </c>
      <c r="K9" s="24">
        <v>1755</v>
      </c>
      <c r="L9" s="24">
        <v>2566</v>
      </c>
      <c r="M9" s="24"/>
      <c r="N9" s="26">
        <v>782</v>
      </c>
      <c r="O9" s="26">
        <v>1786</v>
      </c>
      <c r="P9" s="26">
        <v>2700</v>
      </c>
      <c r="Q9" s="26">
        <v>3871</v>
      </c>
      <c r="R9" s="24"/>
      <c r="S9" s="26">
        <v>1079</v>
      </c>
      <c r="T9" s="26">
        <v>2209</v>
      </c>
      <c r="U9" s="26">
        <v>3121</v>
      </c>
      <c r="V9" s="26">
        <v>4217</v>
      </c>
      <c r="W9" s="24"/>
      <c r="X9" s="26">
        <v>1115</v>
      </c>
      <c r="Y9" s="26">
        <v>2116</v>
      </c>
      <c r="Z9" s="26">
        <v>3144</v>
      </c>
      <c r="AA9" s="26">
        <v>6095</v>
      </c>
      <c r="AB9" s="24"/>
      <c r="AC9" s="26">
        <v>1726</v>
      </c>
      <c r="AD9" s="26">
        <v>3790</v>
      </c>
      <c r="AE9" s="26">
        <v>6151</v>
      </c>
      <c r="AF9" s="26">
        <v>7957</v>
      </c>
      <c r="AG9" s="26"/>
      <c r="AH9" s="26">
        <v>2062</v>
      </c>
      <c r="AI9" s="26">
        <v>4540</v>
      </c>
      <c r="AJ9" s="26">
        <v>6837</v>
      </c>
      <c r="AK9" s="192">
        <v>9026</v>
      </c>
      <c r="AL9" s="24"/>
      <c r="AM9" s="192">
        <v>2760</v>
      </c>
      <c r="AN9" s="192">
        <v>5167</v>
      </c>
      <c r="AO9" s="192">
        <v>7834</v>
      </c>
      <c r="AP9" s="192">
        <v>11344</v>
      </c>
      <c r="AQ9" s="24"/>
      <c r="AR9" s="192">
        <v>3490</v>
      </c>
      <c r="AS9" s="192">
        <v>6100</v>
      </c>
      <c r="AT9" s="192">
        <v>8944</v>
      </c>
      <c r="AU9" s="192">
        <v>12106</v>
      </c>
      <c r="AV9" s="192"/>
      <c r="AW9" s="192">
        <v>2953</v>
      </c>
      <c r="AX9" s="192">
        <v>5907</v>
      </c>
      <c r="AY9" s="192">
        <v>8823</v>
      </c>
      <c r="AZ9" s="300"/>
      <c r="BA9" s="192"/>
      <c r="BB9" s="192">
        <v>3246</v>
      </c>
      <c r="BC9" s="192">
        <v>6112</v>
      </c>
      <c r="BD9" s="192">
        <v>9406</v>
      </c>
      <c r="BE9" s="192">
        <v>12050</v>
      </c>
      <c r="BF9" s="284"/>
      <c r="BG9" s="192">
        <v>3364</v>
      </c>
      <c r="BH9" s="192">
        <v>6383</v>
      </c>
      <c r="BI9" s="192">
        <v>9573</v>
      </c>
      <c r="BJ9" s="192">
        <v>12506</v>
      </c>
      <c r="BL9" s="291">
        <f t="shared" si="0"/>
        <v>3.7842323651452237E-2</v>
      </c>
      <c r="BM9" s="292">
        <f t="shared" si="1"/>
        <v>1.0378423236514522</v>
      </c>
    </row>
    <row r="10" spans="2:67" x14ac:dyDescent="0.25">
      <c r="B10" s="3" t="s">
        <v>49</v>
      </c>
      <c r="C10" s="3" t="s">
        <v>2</v>
      </c>
      <c r="D10" s="2">
        <f>SUM(D7:D8)</f>
        <v>7619</v>
      </c>
      <c r="E10" s="2">
        <f>SUM(E7:E8)</f>
        <v>15279</v>
      </c>
      <c r="F10" s="2">
        <f>SUM(F7:F8)</f>
        <v>24279</v>
      </c>
      <c r="G10" s="2">
        <f>SUM(G7:G8)</f>
        <v>30672</v>
      </c>
      <c r="H10" s="2"/>
      <c r="I10" s="2">
        <f>SUM(I7:I8)</f>
        <v>7124</v>
      </c>
      <c r="J10" s="2">
        <f>SUM(J7:J8)</f>
        <v>14403</v>
      </c>
      <c r="K10" s="2">
        <f t="shared" ref="K10:Q10" si="2">SUM(K7:K8)</f>
        <v>20853</v>
      </c>
      <c r="L10" s="2">
        <f t="shared" si="2"/>
        <v>25895</v>
      </c>
      <c r="M10" s="2"/>
      <c r="N10" s="2">
        <f t="shared" si="2"/>
        <v>6933</v>
      </c>
      <c r="O10" s="2">
        <f t="shared" si="2"/>
        <v>14111</v>
      </c>
      <c r="P10" s="2">
        <f t="shared" si="2"/>
        <v>21042</v>
      </c>
      <c r="Q10" s="2">
        <f t="shared" si="2"/>
        <v>31947</v>
      </c>
      <c r="R10" s="2"/>
      <c r="S10" s="2">
        <f t="shared" ref="S10:Z10" si="3">SUM(S7:S8)</f>
        <v>15229</v>
      </c>
      <c r="T10" s="2">
        <f t="shared" si="3"/>
        <v>26372</v>
      </c>
      <c r="U10" s="2">
        <f t="shared" si="3"/>
        <v>39886</v>
      </c>
      <c r="V10" s="2">
        <f t="shared" si="3"/>
        <v>54242</v>
      </c>
      <c r="W10" s="2"/>
      <c r="X10" s="2">
        <f t="shared" si="3"/>
        <v>14412</v>
      </c>
      <c r="Y10" s="2">
        <f t="shared" si="3"/>
        <v>25594</v>
      </c>
      <c r="Z10" s="2">
        <f t="shared" si="3"/>
        <v>35002</v>
      </c>
      <c r="AA10" s="2">
        <f>SUM(AA7:AA8)</f>
        <v>44048</v>
      </c>
      <c r="AB10" s="2"/>
      <c r="AC10" s="2">
        <f>SUM(AC7:AC8)</f>
        <v>11266</v>
      </c>
      <c r="AD10" s="2">
        <f>SUM(AD7:AD8)</f>
        <v>21956</v>
      </c>
      <c r="AE10" s="2">
        <f>SUM(AE7:AE8)</f>
        <v>31515</v>
      </c>
      <c r="AF10" s="2">
        <f>SUM(AF7:AF8)</f>
        <v>42433</v>
      </c>
      <c r="AG10" s="2"/>
      <c r="AH10" s="2">
        <f>SUM(AH7:AH8)</f>
        <v>11259</v>
      </c>
      <c r="AI10" s="2">
        <f>SUM(AI7:AI8)</f>
        <v>22938</v>
      </c>
      <c r="AJ10" s="2">
        <f>SUM(AJ7:AJ8)</f>
        <v>36755</v>
      </c>
      <c r="AK10" s="154">
        <f>SUM(AK7:AK8)</f>
        <v>53618</v>
      </c>
      <c r="AL10" s="2"/>
      <c r="AM10" s="228">
        <f>SUM(AM7:AM8)</f>
        <v>14116</v>
      </c>
      <c r="AN10" s="2">
        <f>SUM(AN7:AN8)</f>
        <v>30092</v>
      </c>
      <c r="AO10" s="2">
        <f>SUM(AO7:AO8)</f>
        <v>43392</v>
      </c>
      <c r="AP10" s="228">
        <f>SUM(AP7:AP8)</f>
        <v>55051</v>
      </c>
      <c r="AQ10" s="2"/>
      <c r="AR10" s="228">
        <f>SUM(AR7:AR8)</f>
        <v>10505</v>
      </c>
      <c r="AS10" s="228">
        <f>SUM(AS7:AS8)</f>
        <v>24496</v>
      </c>
      <c r="AT10" s="154">
        <f>SUM(AT7:AT8)</f>
        <v>38898</v>
      </c>
      <c r="AU10" s="228">
        <f>SUM(AU7:AU8)</f>
        <v>53935</v>
      </c>
      <c r="AV10" s="228"/>
      <c r="AW10" s="228">
        <f>SUM(AW7:AW8)</f>
        <v>21078</v>
      </c>
      <c r="AX10" s="154">
        <f>SUM(AX7:AX8)</f>
        <v>53517</v>
      </c>
      <c r="AY10" s="154">
        <f>SUM(AY7:AY8)</f>
        <v>87445</v>
      </c>
      <c r="AZ10" s="301"/>
      <c r="BA10" s="228"/>
      <c r="BB10" s="228">
        <f>SUM(BB7:BB8)</f>
        <v>67731</v>
      </c>
      <c r="BC10" s="154">
        <f>SUM(BC7:BC8)</f>
        <v>98210</v>
      </c>
      <c r="BD10" s="154">
        <f>SUM(BD7:BD8)</f>
        <v>126754</v>
      </c>
      <c r="BE10" s="228">
        <f>SUM(BE7:BE8)</f>
        <v>165720</v>
      </c>
      <c r="BF10" s="228"/>
      <c r="BG10" s="228">
        <f>SUM(BG7:BG8)</f>
        <v>30551</v>
      </c>
      <c r="BH10" s="228">
        <f>SUM(BH7:BH8)</f>
        <v>44312</v>
      </c>
      <c r="BI10" s="228">
        <f>SUM(BI7:BI8)</f>
        <v>64457</v>
      </c>
      <c r="BJ10" s="228">
        <f>SUM(BJ7:BJ8)</f>
        <v>88923</v>
      </c>
      <c r="BL10" s="291">
        <f t="shared" si="0"/>
        <v>-0.46341419261404782</v>
      </c>
      <c r="BM10" s="292">
        <f t="shared" si="1"/>
        <v>0.53658580738595218</v>
      </c>
      <c r="BO10" s="285"/>
    </row>
    <row r="11" spans="2:67" x14ac:dyDescent="0.25">
      <c r="B11" s="53" t="s">
        <v>47</v>
      </c>
      <c r="C11" s="53" t="s">
        <v>3</v>
      </c>
      <c r="D11" s="22">
        <v>-1684</v>
      </c>
      <c r="E11" s="20">
        <v>-2783</v>
      </c>
      <c r="F11" s="20">
        <v>-5288</v>
      </c>
      <c r="G11" s="20">
        <v>-6751</v>
      </c>
      <c r="H11" s="21"/>
      <c r="I11" s="22">
        <v>-1776</v>
      </c>
      <c r="J11" s="20">
        <v>-3625</v>
      </c>
      <c r="K11" s="20">
        <v>-5677</v>
      </c>
      <c r="L11" s="20">
        <v>-7578</v>
      </c>
      <c r="M11" s="20"/>
      <c r="N11" s="22">
        <v>-1872</v>
      </c>
      <c r="O11" s="20">
        <v>-4227</v>
      </c>
      <c r="P11" s="20">
        <v>-6052</v>
      </c>
      <c r="Q11" s="20">
        <v>-8833</v>
      </c>
      <c r="R11" s="20"/>
      <c r="S11" s="22">
        <v>-2675</v>
      </c>
      <c r="T11" s="22">
        <v>-5286</v>
      </c>
      <c r="U11" s="22">
        <v>-7779</v>
      </c>
      <c r="V11" s="22">
        <v>-10403</v>
      </c>
      <c r="W11" s="20"/>
      <c r="X11" s="22">
        <v>-3261</v>
      </c>
      <c r="Y11" s="22">
        <v>-6076</v>
      </c>
      <c r="Z11" s="22">
        <v>-9444</v>
      </c>
      <c r="AA11" s="22">
        <v>-11943</v>
      </c>
      <c r="AB11" s="20"/>
      <c r="AC11" s="22">
        <v>-3510</v>
      </c>
      <c r="AD11" s="22">
        <v>-7005</v>
      </c>
      <c r="AE11" s="22">
        <v>-10310</v>
      </c>
      <c r="AF11" s="22">
        <v>-13728</v>
      </c>
      <c r="AG11" s="22"/>
      <c r="AH11" s="22">
        <v>-3509</v>
      </c>
      <c r="AI11" s="22">
        <v>-7633</v>
      </c>
      <c r="AJ11" s="22">
        <v>-12069</v>
      </c>
      <c r="AK11" s="136">
        <v>-17715</v>
      </c>
      <c r="AL11" s="20"/>
      <c r="AM11" s="136">
        <f>AN11-Quarter!AN11</f>
        <v>-5021</v>
      </c>
      <c r="AN11" s="136">
        <v>-9719</v>
      </c>
      <c r="AO11" s="136">
        <v>-15047</v>
      </c>
      <c r="AP11" s="136">
        <v>-21516</v>
      </c>
      <c r="AQ11" s="20"/>
      <c r="AR11" s="136">
        <v>-4428</v>
      </c>
      <c r="AS11" s="136">
        <v>-10373</v>
      </c>
      <c r="AT11" s="136">
        <v>-16850</v>
      </c>
      <c r="AU11" s="136">
        <v>-21642</v>
      </c>
      <c r="AV11" s="136"/>
      <c r="AW11" s="136">
        <v>-5363</v>
      </c>
      <c r="AX11" s="136">
        <v>-13890</v>
      </c>
      <c r="AY11" s="136">
        <v>-20227</v>
      </c>
      <c r="AZ11" s="299"/>
      <c r="BA11" s="136"/>
      <c r="BB11" s="136">
        <v>-10025</v>
      </c>
      <c r="BC11" s="136">
        <v>-15410</v>
      </c>
      <c r="BD11" s="136">
        <v>-19043</v>
      </c>
      <c r="BE11" s="136">
        <v>-23302</v>
      </c>
      <c r="BF11" s="283"/>
      <c r="BG11" s="136">
        <v>-3535</v>
      </c>
      <c r="BH11" s="136">
        <v>-7358</v>
      </c>
      <c r="BI11" s="136">
        <v>-11859</v>
      </c>
      <c r="BJ11" s="136">
        <v>-16859</v>
      </c>
      <c r="BL11" s="291">
        <f t="shared" si="0"/>
        <v>-0.2764998712556862</v>
      </c>
      <c r="BM11" s="292">
        <f t="shared" si="1"/>
        <v>0.7235001287443138</v>
      </c>
    </row>
    <row r="12" spans="2:67" x14ac:dyDescent="0.25">
      <c r="B12" s="53" t="s">
        <v>48</v>
      </c>
      <c r="C12" s="53" t="s">
        <v>4</v>
      </c>
      <c r="D12" s="22">
        <v>-1331</v>
      </c>
      <c r="E12" s="20">
        <v>-3049</v>
      </c>
      <c r="F12" s="20">
        <v>-4447</v>
      </c>
      <c r="G12" s="20">
        <v>-5476</v>
      </c>
      <c r="H12" s="21"/>
      <c r="I12" s="22">
        <v>-1492</v>
      </c>
      <c r="J12" s="20">
        <v>-2837</v>
      </c>
      <c r="K12" s="20">
        <v>-4277</v>
      </c>
      <c r="L12" s="20">
        <v>-5271</v>
      </c>
      <c r="M12" s="20"/>
      <c r="N12" s="22">
        <v>-1467</v>
      </c>
      <c r="O12" s="20">
        <v>-2771</v>
      </c>
      <c r="P12" s="20">
        <v>-4548</v>
      </c>
      <c r="Q12" s="20">
        <v>-6446</v>
      </c>
      <c r="R12" s="20"/>
      <c r="S12" s="22">
        <v>-2153</v>
      </c>
      <c r="T12" s="22">
        <v>-4147</v>
      </c>
      <c r="U12" s="22">
        <v>-4850</v>
      </c>
      <c r="V12" s="22">
        <v>-6542</v>
      </c>
      <c r="W12" s="20"/>
      <c r="X12" s="22">
        <v>-1952</v>
      </c>
      <c r="Y12" s="22">
        <v>-3761</v>
      </c>
      <c r="Z12" s="22">
        <v>-5756</v>
      </c>
      <c r="AA12" s="22">
        <v>-7806</v>
      </c>
      <c r="AB12" s="20"/>
      <c r="AC12" s="22">
        <v>-1922</v>
      </c>
      <c r="AD12" s="22">
        <v>-3603</v>
      </c>
      <c r="AE12" s="22">
        <v>-5093</v>
      </c>
      <c r="AF12" s="22">
        <v>-7162</v>
      </c>
      <c r="AG12" s="22"/>
      <c r="AH12" s="22">
        <v>-1850</v>
      </c>
      <c r="AI12" s="22">
        <v>-4133</v>
      </c>
      <c r="AJ12" s="22">
        <v>-5983</v>
      </c>
      <c r="AK12" s="136">
        <v>-8115</v>
      </c>
      <c r="AL12" s="20"/>
      <c r="AM12" s="136">
        <f>AN12-Quarter!AN12</f>
        <v>-1979</v>
      </c>
      <c r="AN12" s="136">
        <v>-4517</v>
      </c>
      <c r="AO12" s="136">
        <v>-6520</v>
      </c>
      <c r="AP12" s="136">
        <v>-8560</v>
      </c>
      <c r="AQ12" s="20"/>
      <c r="AR12" s="136">
        <v>-2183</v>
      </c>
      <c r="AS12" s="136">
        <v>-4665</v>
      </c>
      <c r="AT12" s="136">
        <v>-6503</v>
      </c>
      <c r="AU12" s="136">
        <v>-8936</v>
      </c>
      <c r="AV12" s="136"/>
      <c r="AW12" s="136">
        <v>-2876</v>
      </c>
      <c r="AX12" s="136">
        <v>-5390</v>
      </c>
      <c r="AY12" s="136">
        <v>-7072</v>
      </c>
      <c r="AZ12" s="299"/>
      <c r="BA12" s="136"/>
      <c r="BB12" s="136">
        <v>-4846</v>
      </c>
      <c r="BC12" s="136">
        <v>-7263</v>
      </c>
      <c r="BD12" s="136">
        <v>-9379</v>
      </c>
      <c r="BE12" s="136">
        <v>-11272</v>
      </c>
      <c r="BF12" s="283"/>
      <c r="BG12" s="136">
        <v>-4476</v>
      </c>
      <c r="BH12" s="136">
        <v>-6967</v>
      </c>
      <c r="BI12" s="136">
        <v>-10398</v>
      </c>
      <c r="BJ12" s="136">
        <v>-17017</v>
      </c>
      <c r="BL12" s="291">
        <f t="shared" si="0"/>
        <v>0.50966997870830366</v>
      </c>
      <c r="BM12" s="292">
        <f t="shared" si="1"/>
        <v>1.5096699787083037</v>
      </c>
    </row>
    <row r="13" spans="2:67" ht="24" x14ac:dyDescent="0.25">
      <c r="B13" s="53" t="s">
        <v>166</v>
      </c>
      <c r="C13" s="53" t="s">
        <v>165</v>
      </c>
      <c r="D13" s="20"/>
      <c r="E13" s="20"/>
      <c r="F13" s="20"/>
      <c r="G13" s="20"/>
      <c r="H13" s="20"/>
      <c r="I13" s="20"/>
      <c r="J13" s="20"/>
      <c r="K13" s="20">
        <v>204</v>
      </c>
      <c r="L13" s="20">
        <v>199</v>
      </c>
      <c r="M13" s="20"/>
      <c r="N13" s="22"/>
      <c r="O13" s="20"/>
      <c r="P13" s="20">
        <v>183</v>
      </c>
      <c r="Q13" s="20">
        <v>154</v>
      </c>
      <c r="R13" s="20"/>
      <c r="S13" s="22"/>
      <c r="T13" s="22"/>
      <c r="U13" s="22"/>
      <c r="V13" s="22">
        <v>-1117</v>
      </c>
      <c r="W13" s="20"/>
      <c r="X13" s="22"/>
      <c r="Y13" s="22"/>
      <c r="Z13" s="22"/>
      <c r="AA13" s="22"/>
      <c r="AB13" s="20"/>
      <c r="AC13" s="22"/>
      <c r="AD13" s="22"/>
      <c r="AE13" s="22"/>
      <c r="AF13" s="22"/>
      <c r="AG13" s="22"/>
      <c r="AH13" s="22"/>
      <c r="AI13" s="22"/>
      <c r="AJ13" s="22"/>
      <c r="AK13" s="179"/>
      <c r="AL13" s="20"/>
      <c r="AM13" s="179"/>
      <c r="AN13" s="179"/>
      <c r="AO13" s="179"/>
      <c r="AP13" s="136"/>
      <c r="AQ13" s="20"/>
      <c r="AR13" s="179"/>
      <c r="AS13" s="179"/>
      <c r="AT13" s="136"/>
      <c r="AU13" s="179"/>
      <c r="AV13" s="179"/>
      <c r="AW13" s="179"/>
      <c r="AX13" s="136"/>
      <c r="AY13" s="136"/>
      <c r="AZ13" s="299"/>
      <c r="BA13" s="179"/>
      <c r="BB13" s="179"/>
      <c r="BC13" s="136"/>
      <c r="BD13" s="136"/>
      <c r="BE13" s="179"/>
      <c r="BF13" s="136"/>
      <c r="BG13" s="179"/>
      <c r="BH13" s="179"/>
      <c r="BI13" s="179"/>
      <c r="BJ13" s="179"/>
      <c r="BL13" s="291" t="e">
        <f t="shared" si="0"/>
        <v>#DIV/0!</v>
      </c>
      <c r="BM13" s="292" t="e">
        <f t="shared" si="1"/>
        <v>#DIV/0!</v>
      </c>
    </row>
    <row r="14" spans="2:67" x14ac:dyDescent="0.25">
      <c r="B14" s="53" t="s">
        <v>312</v>
      </c>
      <c r="C14" s="53" t="s">
        <v>311</v>
      </c>
      <c r="D14" s="22"/>
      <c r="E14" s="20"/>
      <c r="F14" s="21"/>
      <c r="G14" s="21"/>
      <c r="H14" s="21"/>
      <c r="I14" s="22"/>
      <c r="J14" s="20"/>
      <c r="K14" s="20"/>
      <c r="L14" s="20"/>
      <c r="M14" s="20"/>
      <c r="N14" s="22"/>
      <c r="O14" s="22"/>
      <c r="P14" s="22"/>
      <c r="Q14" s="22"/>
      <c r="R14" s="20"/>
      <c r="S14" s="22"/>
      <c r="T14" s="22"/>
      <c r="U14" s="22"/>
      <c r="V14" s="22"/>
      <c r="W14" s="20"/>
      <c r="X14" s="22"/>
      <c r="Y14" s="22"/>
      <c r="Z14" s="22"/>
      <c r="AA14" s="22"/>
      <c r="AB14" s="20"/>
      <c r="AC14" s="22"/>
      <c r="AD14" s="22"/>
      <c r="AE14" s="22"/>
      <c r="AF14" s="22"/>
      <c r="AG14" s="22"/>
      <c r="AH14" s="22"/>
      <c r="AI14" s="22"/>
      <c r="AJ14" s="22"/>
      <c r="AK14" s="136"/>
      <c r="AL14" s="20"/>
      <c r="AM14" s="136"/>
      <c r="AN14" s="136"/>
      <c r="AO14" s="136"/>
      <c r="AP14" s="136"/>
      <c r="AQ14" s="20"/>
      <c r="AR14" s="136"/>
      <c r="AS14" s="136">
        <v>891</v>
      </c>
      <c r="AT14" s="136">
        <v>891</v>
      </c>
      <c r="AU14" s="136">
        <v>891</v>
      </c>
      <c r="AV14" s="136"/>
      <c r="AW14" s="136"/>
      <c r="AX14" s="136"/>
      <c r="AY14" s="136"/>
      <c r="AZ14" s="299"/>
      <c r="BA14" s="136"/>
      <c r="BB14" s="136"/>
      <c r="BC14" s="136"/>
      <c r="BD14" s="136"/>
      <c r="BE14" s="136"/>
      <c r="BF14" s="136"/>
      <c r="BG14" s="136"/>
      <c r="BH14" s="136"/>
      <c r="BI14" s="136"/>
      <c r="BJ14" s="136"/>
      <c r="BL14" s="291" t="e">
        <f t="shared" si="0"/>
        <v>#DIV/0!</v>
      </c>
      <c r="BM14" s="292" t="e">
        <f t="shared" si="1"/>
        <v>#DIV/0!</v>
      </c>
    </row>
    <row r="15" spans="2:67" ht="28.5" customHeight="1" x14ac:dyDescent="0.25">
      <c r="B15" s="53" t="s">
        <v>87</v>
      </c>
      <c r="C15" s="53" t="s">
        <v>88</v>
      </c>
      <c r="D15" s="22">
        <v>-1196</v>
      </c>
      <c r="E15" s="20">
        <v>-36</v>
      </c>
      <c r="F15" s="21">
        <v>152</v>
      </c>
      <c r="G15" s="21">
        <v>-25</v>
      </c>
      <c r="H15" s="21"/>
      <c r="I15" s="22">
        <v>449</v>
      </c>
      <c r="J15" s="20">
        <v>1796</v>
      </c>
      <c r="K15" s="20">
        <v>888</v>
      </c>
      <c r="L15" s="20">
        <v>735</v>
      </c>
      <c r="M15" s="20"/>
      <c r="N15" s="22">
        <f>1238+N18</f>
        <v>1211</v>
      </c>
      <c r="O15" s="22">
        <f>-1108+O18</f>
        <v>-1175</v>
      </c>
      <c r="P15" s="22">
        <f>642+P18</f>
        <v>574</v>
      </c>
      <c r="Q15" s="22">
        <v>4133</v>
      </c>
      <c r="R15" s="20"/>
      <c r="S15" s="22">
        <f>584+S18</f>
        <v>542</v>
      </c>
      <c r="T15" s="22">
        <v>-1056</v>
      </c>
      <c r="U15" s="22">
        <v>1092</v>
      </c>
      <c r="V15" s="22">
        <v>2246</v>
      </c>
      <c r="W15" s="20"/>
      <c r="X15" s="22">
        <v>-1736</v>
      </c>
      <c r="Y15" s="22">
        <v>-2644</v>
      </c>
      <c r="Z15" s="22">
        <v>-3026</v>
      </c>
      <c r="AA15" s="22">
        <v>-3401</v>
      </c>
      <c r="AB15" s="20"/>
      <c r="AC15" s="22">
        <v>-754</v>
      </c>
      <c r="AD15" s="22">
        <v>-865</v>
      </c>
      <c r="AE15" s="22">
        <v>-1297</v>
      </c>
      <c r="AF15" s="22">
        <v>-366</v>
      </c>
      <c r="AG15" s="22"/>
      <c r="AH15" s="22">
        <v>-432</v>
      </c>
      <c r="AI15" s="22">
        <v>-1160</v>
      </c>
      <c r="AJ15" s="22">
        <v>-126</v>
      </c>
      <c r="AK15" s="136">
        <v>-349</v>
      </c>
      <c r="AL15" s="20"/>
      <c r="AM15" s="136">
        <v>-435</v>
      </c>
      <c r="AN15" s="136">
        <v>-834</v>
      </c>
      <c r="AO15" s="136">
        <v>-744</v>
      </c>
      <c r="AP15" s="136">
        <v>-1574</v>
      </c>
      <c r="AQ15" s="20"/>
      <c r="AR15" s="136">
        <v>1816</v>
      </c>
      <c r="AS15" s="136">
        <v>83</v>
      </c>
      <c r="AT15" s="136">
        <v>3023</v>
      </c>
      <c r="AU15" s="136">
        <v>1781</v>
      </c>
      <c r="AV15" s="136"/>
      <c r="AW15" s="136">
        <v>-119</v>
      </c>
      <c r="AX15" s="136">
        <v>-793</v>
      </c>
      <c r="AY15" s="136">
        <v>-634</v>
      </c>
      <c r="AZ15" s="299"/>
      <c r="BA15" s="136"/>
      <c r="BB15" s="136">
        <v>-2874</v>
      </c>
      <c r="BC15" s="136">
        <v>-11702</v>
      </c>
      <c r="BD15" s="136">
        <v>-12416</v>
      </c>
      <c r="BE15" s="136">
        <v>-10884</v>
      </c>
      <c r="BF15" s="283"/>
      <c r="BG15" s="136">
        <v>3017</v>
      </c>
      <c r="BH15" s="136">
        <v>13855</v>
      </c>
      <c r="BI15" s="136">
        <v>24482</v>
      </c>
      <c r="BJ15" s="136">
        <v>18070</v>
      </c>
      <c r="BL15" s="291">
        <f t="shared" si="0"/>
        <v>-2.6602352076442486</v>
      </c>
      <c r="BM15" s="292">
        <f t="shared" si="1"/>
        <v>-1.6602352076442484</v>
      </c>
      <c r="BN15" s="293"/>
    </row>
    <row r="16" spans="2:67" s="23" customFormat="1" outlineLevel="1" x14ac:dyDescent="0.25">
      <c r="B16" s="219" t="s">
        <v>52</v>
      </c>
      <c r="C16" s="219" t="s">
        <v>31</v>
      </c>
      <c r="D16" s="115">
        <v>309</v>
      </c>
      <c r="E16" s="24">
        <v>2662</v>
      </c>
      <c r="F16" s="24">
        <v>6257</v>
      </c>
      <c r="G16" s="24">
        <v>7111</v>
      </c>
      <c r="H16" s="25"/>
      <c r="I16" s="26">
        <v>1024</v>
      </c>
      <c r="J16" s="24">
        <v>3099</v>
      </c>
      <c r="K16" s="24">
        <v>3207</v>
      </c>
      <c r="L16" s="24">
        <v>3728</v>
      </c>
      <c r="M16" s="24"/>
      <c r="N16" s="26">
        <f>1951</f>
        <v>1951</v>
      </c>
      <c r="O16" s="24">
        <v>1861</v>
      </c>
      <c r="P16" s="24">
        <v>6075</v>
      </c>
      <c r="Q16" s="24">
        <v>15230</v>
      </c>
      <c r="R16" s="24"/>
      <c r="S16" s="26">
        <v>5540</v>
      </c>
      <c r="T16" s="26">
        <v>7841</v>
      </c>
      <c r="U16" s="26">
        <v>8439</v>
      </c>
      <c r="V16" s="26">
        <v>10902</v>
      </c>
      <c r="W16" s="24"/>
      <c r="X16" s="26">
        <v>2725</v>
      </c>
      <c r="Y16" s="26">
        <v>3537</v>
      </c>
      <c r="Z16" s="26">
        <v>5020</v>
      </c>
      <c r="AA16" s="26">
        <v>5126</v>
      </c>
      <c r="AB16" s="24"/>
      <c r="AC16" s="26">
        <v>370</v>
      </c>
      <c r="AD16" s="26">
        <v>1226</v>
      </c>
      <c r="AE16" s="26">
        <v>1912</v>
      </c>
      <c r="AF16" s="26"/>
      <c r="AG16" s="26"/>
      <c r="AH16" s="26"/>
      <c r="AI16" s="26">
        <v>630</v>
      </c>
      <c r="AJ16" s="26">
        <v>1421</v>
      </c>
      <c r="AK16" s="192">
        <v>1350</v>
      </c>
      <c r="AL16" s="24"/>
      <c r="AM16" s="192"/>
      <c r="AN16" s="192"/>
      <c r="AO16" s="192"/>
      <c r="AP16" s="192"/>
      <c r="AQ16" s="24"/>
      <c r="AR16" s="192">
        <v>1961</v>
      </c>
      <c r="AS16" s="192">
        <v>380</v>
      </c>
      <c r="AT16" s="192">
        <v>3554</v>
      </c>
      <c r="AU16" s="192">
        <v>2184</v>
      </c>
      <c r="AV16" s="192"/>
      <c r="AW16" s="192"/>
      <c r="AX16" s="192"/>
      <c r="AY16" s="192"/>
      <c r="AZ16" s="300"/>
      <c r="BA16" s="192"/>
      <c r="BB16" s="192"/>
      <c r="BC16" s="192"/>
      <c r="BD16" s="192"/>
      <c r="BE16" s="192"/>
      <c r="BF16" s="192"/>
      <c r="BG16" s="192">
        <v>2871</v>
      </c>
      <c r="BH16" s="192">
        <v>13548</v>
      </c>
      <c r="BI16" s="192">
        <v>24624</v>
      </c>
      <c r="BJ16" s="192">
        <v>17730</v>
      </c>
      <c r="BL16" s="291" t="e">
        <f t="shared" si="0"/>
        <v>#DIV/0!</v>
      </c>
      <c r="BM16" s="292" t="e">
        <f t="shared" si="1"/>
        <v>#DIV/0!</v>
      </c>
    </row>
    <row r="17" spans="2:67" s="23" customFormat="1" outlineLevel="1" x14ac:dyDescent="0.25">
      <c r="B17" s="219" t="s">
        <v>53</v>
      </c>
      <c r="C17" s="219" t="s">
        <v>32</v>
      </c>
      <c r="D17" s="24">
        <v>-1422</v>
      </c>
      <c r="E17" s="24">
        <v>-2414</v>
      </c>
      <c r="F17" s="24">
        <v>-5538</v>
      </c>
      <c r="G17" s="24">
        <v>-6614</v>
      </c>
      <c r="H17" s="25"/>
      <c r="I17" s="26">
        <v>-507</v>
      </c>
      <c r="J17" s="24">
        <v>-1103</v>
      </c>
      <c r="K17" s="24">
        <v>-1965</v>
      </c>
      <c r="L17" s="24">
        <v>-2616</v>
      </c>
      <c r="M17" s="24"/>
      <c r="N17" s="26">
        <v>-600</v>
      </c>
      <c r="O17" s="24">
        <v>-2656</v>
      </c>
      <c r="P17" s="24">
        <v>-5102</v>
      </c>
      <c r="Q17" s="24">
        <v>-10678</v>
      </c>
      <c r="R17" s="24"/>
      <c r="S17" s="26">
        <v>-4874</v>
      </c>
      <c r="T17" s="26">
        <v>-8222</v>
      </c>
      <c r="U17" s="26">
        <v>-6795</v>
      </c>
      <c r="V17" s="26">
        <v>-7405</v>
      </c>
      <c r="W17" s="24"/>
      <c r="X17" s="26">
        <v>-4386</v>
      </c>
      <c r="Y17" s="26">
        <v>-5740</v>
      </c>
      <c r="Z17" s="26">
        <v>-7204</v>
      </c>
      <c r="AA17" s="26">
        <v>-7776</v>
      </c>
      <c r="AB17" s="24"/>
      <c r="AC17" s="26">
        <v>-989</v>
      </c>
      <c r="AD17" s="26">
        <v>-1574</v>
      </c>
      <c r="AE17" s="26">
        <v>-2480</v>
      </c>
      <c r="AF17" s="26">
        <v>-561</v>
      </c>
      <c r="AG17" s="26"/>
      <c r="AH17" s="26">
        <v>-373</v>
      </c>
      <c r="AI17" s="26"/>
      <c r="AJ17" s="26"/>
      <c r="AK17" s="180"/>
      <c r="AL17" s="24"/>
      <c r="AM17" s="192">
        <v>-575</v>
      </c>
      <c r="AN17" s="192">
        <v>-827</v>
      </c>
      <c r="AO17" s="192">
        <v>-524</v>
      </c>
      <c r="AP17" s="192">
        <v>-799</v>
      </c>
      <c r="AQ17" s="24"/>
      <c r="AR17" s="192"/>
      <c r="AS17" s="192"/>
      <c r="AT17" s="192"/>
      <c r="AU17" s="192"/>
      <c r="AV17" s="192"/>
      <c r="AW17" s="192">
        <v>-48</v>
      </c>
      <c r="AX17" s="192">
        <v>-689</v>
      </c>
      <c r="AY17" s="192">
        <v>-546</v>
      </c>
      <c r="AZ17" s="300"/>
      <c r="BA17" s="192"/>
      <c r="BB17" s="192">
        <v>-2610</v>
      </c>
      <c r="BC17" s="192">
        <v>-11382</v>
      </c>
      <c r="BD17" s="192">
        <v>-10280</v>
      </c>
      <c r="BE17" s="192">
        <v>-2668</v>
      </c>
      <c r="BF17" s="284"/>
      <c r="BG17" s="192"/>
      <c r="BH17" s="192"/>
      <c r="BI17" s="192"/>
      <c r="BJ17" s="192"/>
      <c r="BL17" s="291">
        <f t="shared" si="0"/>
        <v>-1</v>
      </c>
      <c r="BM17" s="292">
        <f t="shared" si="1"/>
        <v>0</v>
      </c>
    </row>
    <row r="18" spans="2:67" s="23" customFormat="1" outlineLevel="1" x14ac:dyDescent="0.25">
      <c r="B18" s="219" t="s">
        <v>343</v>
      </c>
      <c r="C18" s="219" t="s">
        <v>344</v>
      </c>
      <c r="D18" s="24">
        <v>-10</v>
      </c>
      <c r="E18" s="24">
        <v>-14</v>
      </c>
      <c r="F18" s="24">
        <v>-21</v>
      </c>
      <c r="G18" s="24">
        <v>-31</v>
      </c>
      <c r="H18" s="25"/>
      <c r="I18" s="26">
        <v>-74</v>
      </c>
      <c r="J18" s="24">
        <v>-54</v>
      </c>
      <c r="K18" s="24">
        <v>-80</v>
      </c>
      <c r="L18" s="24">
        <v>-151</v>
      </c>
      <c r="M18" s="24"/>
      <c r="N18" s="26">
        <v>-27</v>
      </c>
      <c r="O18" s="24">
        <v>-67</v>
      </c>
      <c r="P18" s="24">
        <v>-68</v>
      </c>
      <c r="Q18" s="24">
        <v>-129</v>
      </c>
      <c r="R18" s="24"/>
      <c r="S18" s="26">
        <v>-42</v>
      </c>
      <c r="T18" s="26">
        <v>-56</v>
      </c>
      <c r="U18" s="26">
        <v>-231</v>
      </c>
      <c r="V18" s="26">
        <v>-715</v>
      </c>
      <c r="W18" s="24"/>
      <c r="X18" s="26">
        <v>-47</v>
      </c>
      <c r="Y18" s="26">
        <v>-164</v>
      </c>
      <c r="Z18" s="26">
        <v>-243</v>
      </c>
      <c r="AA18" s="26">
        <v>-213</v>
      </c>
      <c r="AB18" s="24"/>
      <c r="AC18" s="26">
        <v>-9</v>
      </c>
      <c r="AD18" s="26">
        <v>-17</v>
      </c>
      <c r="AE18" s="26">
        <v>-86</v>
      </c>
      <c r="AF18" s="26">
        <v>-122</v>
      </c>
      <c r="AG18" s="26"/>
      <c r="AH18" s="26">
        <v>-55</v>
      </c>
      <c r="AI18" s="26">
        <v>-839</v>
      </c>
      <c r="AJ18" s="26">
        <v>-588</v>
      </c>
      <c r="AK18" s="192">
        <v>-1033</v>
      </c>
      <c r="AL18" s="24"/>
      <c r="AM18" s="192">
        <v>-440</v>
      </c>
      <c r="AN18" s="192">
        <v>-19</v>
      </c>
      <c r="AO18" s="192">
        <v>-64</v>
      </c>
      <c r="AP18" s="192">
        <v>-205</v>
      </c>
      <c r="AQ18" s="24"/>
      <c r="AR18" s="192">
        <v>-40</v>
      </c>
      <c r="AS18" s="192">
        <v>-47</v>
      </c>
      <c r="AT18" s="192">
        <v>-158</v>
      </c>
      <c r="AU18" s="192">
        <v>-251</v>
      </c>
      <c r="AV18" s="192"/>
      <c r="AW18" s="192">
        <v>-18</v>
      </c>
      <c r="AX18" s="192">
        <v>-231</v>
      </c>
      <c r="AY18" s="192">
        <v>-304</v>
      </c>
      <c r="AZ18" s="300"/>
      <c r="BA18" s="192"/>
      <c r="BB18" s="192">
        <v>-32</v>
      </c>
      <c r="BC18" s="192">
        <v>-110</v>
      </c>
      <c r="BD18" s="192">
        <v>-159</v>
      </c>
      <c r="BE18" s="192">
        <v>-157</v>
      </c>
      <c r="BF18" s="284"/>
      <c r="BG18" s="192">
        <v>-27</v>
      </c>
      <c r="BH18" s="192">
        <v>-106</v>
      </c>
      <c r="BI18" s="192">
        <v>-153</v>
      </c>
      <c r="BJ18" s="192">
        <v>-65</v>
      </c>
      <c r="BL18" s="291">
        <f t="shared" si="0"/>
        <v>-0.5859872611464968</v>
      </c>
      <c r="BM18" s="292">
        <f t="shared" si="1"/>
        <v>0.4140127388535032</v>
      </c>
    </row>
    <row r="19" spans="2:67" s="23" customFormat="1" outlineLevel="1" x14ac:dyDescent="0.25">
      <c r="B19" s="219" t="s">
        <v>291</v>
      </c>
      <c r="C19" s="219" t="s">
        <v>290</v>
      </c>
      <c r="D19" s="24"/>
      <c r="E19" s="24"/>
      <c r="F19" s="24"/>
      <c r="G19" s="24"/>
      <c r="H19" s="25"/>
      <c r="I19" s="26"/>
      <c r="J19" s="24"/>
      <c r="K19" s="24"/>
      <c r="L19" s="24"/>
      <c r="M19" s="24"/>
      <c r="N19" s="26"/>
      <c r="O19" s="24"/>
      <c r="P19" s="24"/>
      <c r="Q19" s="24"/>
      <c r="R19" s="24"/>
      <c r="S19" s="26"/>
      <c r="T19" s="26"/>
      <c r="U19" s="26"/>
      <c r="V19" s="26"/>
      <c r="W19" s="24"/>
      <c r="X19" s="26"/>
      <c r="Y19" s="26"/>
      <c r="Z19" s="26"/>
      <c r="AA19" s="26"/>
      <c r="AB19" s="24"/>
      <c r="AC19" s="26"/>
      <c r="AD19" s="26"/>
      <c r="AE19" s="26"/>
      <c r="AF19" s="26"/>
      <c r="AG19" s="26"/>
      <c r="AH19" s="26"/>
      <c r="AI19" s="26">
        <v>-905</v>
      </c>
      <c r="AJ19" s="26">
        <v>-905</v>
      </c>
      <c r="AK19" s="192">
        <v>-905</v>
      </c>
      <c r="AL19" s="24"/>
      <c r="AM19" s="192"/>
      <c r="AN19" s="192"/>
      <c r="AO19" s="192"/>
      <c r="AP19" s="192"/>
      <c r="AQ19" s="24"/>
      <c r="AR19" s="192"/>
      <c r="AS19" s="192"/>
      <c r="AT19" s="192"/>
      <c r="AU19" s="192"/>
      <c r="AV19" s="192"/>
      <c r="AW19" s="192"/>
      <c r="AX19" s="192"/>
      <c r="AY19" s="192"/>
      <c r="AZ19" s="300"/>
      <c r="BA19" s="192"/>
      <c r="BB19" s="192"/>
      <c r="BC19" s="192"/>
      <c r="BD19" s="192"/>
      <c r="BE19" s="192"/>
      <c r="BF19" s="192"/>
      <c r="BG19" s="192"/>
      <c r="BH19" s="192"/>
      <c r="BI19" s="192"/>
      <c r="BJ19" s="192"/>
      <c r="BL19" s="291" t="e">
        <f t="shared" si="0"/>
        <v>#DIV/0!</v>
      </c>
      <c r="BM19" s="292" t="e">
        <f t="shared" si="1"/>
        <v>#DIV/0!</v>
      </c>
    </row>
    <row r="20" spans="2:67" s="23" customFormat="1" outlineLevel="1" x14ac:dyDescent="0.25">
      <c r="B20" s="219" t="s">
        <v>197</v>
      </c>
      <c r="C20" s="219" t="s">
        <v>196</v>
      </c>
      <c r="D20" s="24"/>
      <c r="E20" s="24"/>
      <c r="F20" s="24"/>
      <c r="G20" s="24"/>
      <c r="H20" s="25"/>
      <c r="I20" s="26"/>
      <c r="J20" s="24"/>
      <c r="K20" s="24"/>
      <c r="L20" s="24"/>
      <c r="M20" s="24"/>
      <c r="N20" s="26"/>
      <c r="O20" s="24"/>
      <c r="P20" s="24"/>
      <c r="Q20" s="24"/>
      <c r="R20" s="24"/>
      <c r="S20" s="26"/>
      <c r="T20" s="26">
        <v>-320</v>
      </c>
      <c r="U20" s="26"/>
      <c r="V20" s="26"/>
      <c r="W20" s="24"/>
      <c r="X20" s="26"/>
      <c r="Y20" s="26"/>
      <c r="Z20" s="26"/>
      <c r="AA20" s="26"/>
      <c r="AB20" s="24"/>
      <c r="AC20" s="26"/>
      <c r="AD20" s="26"/>
      <c r="AE20" s="26"/>
      <c r="AF20" s="26"/>
      <c r="AG20" s="26"/>
      <c r="AH20" s="26"/>
      <c r="AI20" s="26"/>
      <c r="AJ20" s="26"/>
      <c r="AK20" s="180"/>
      <c r="AL20" s="24"/>
      <c r="AM20" s="180"/>
      <c r="AN20" s="180"/>
      <c r="AO20" s="180"/>
      <c r="AP20" s="192"/>
      <c r="AQ20" s="24"/>
      <c r="AR20" s="180"/>
      <c r="AS20" s="180"/>
      <c r="AT20" s="180"/>
      <c r="AU20" s="180"/>
      <c r="AV20" s="180"/>
      <c r="AW20" s="180"/>
      <c r="AX20" s="192"/>
      <c r="AY20" s="192"/>
      <c r="AZ20" s="302"/>
      <c r="BA20" s="180"/>
      <c r="BB20" s="180"/>
      <c r="BC20" s="192"/>
      <c r="BD20" s="192"/>
      <c r="BE20" s="180"/>
      <c r="BF20" s="192"/>
      <c r="BG20" s="180"/>
      <c r="BH20" s="180"/>
      <c r="BI20" s="180"/>
      <c r="BJ20" s="180"/>
      <c r="BL20" s="291" t="e">
        <f t="shared" si="0"/>
        <v>#DIV/0!</v>
      </c>
      <c r="BM20" s="292" t="e">
        <f t="shared" si="1"/>
        <v>#DIV/0!</v>
      </c>
    </row>
    <row r="21" spans="2:67" s="23" customFormat="1" outlineLevel="1" x14ac:dyDescent="0.25">
      <c r="B21" s="219" t="s">
        <v>338</v>
      </c>
      <c r="C21" s="219" t="s">
        <v>336</v>
      </c>
      <c r="D21" s="24"/>
      <c r="E21" s="24"/>
      <c r="F21" s="24"/>
      <c r="G21" s="24"/>
      <c r="H21" s="25"/>
      <c r="I21" s="26"/>
      <c r="J21" s="24"/>
      <c r="K21" s="24"/>
      <c r="L21" s="24"/>
      <c r="M21" s="24"/>
      <c r="N21" s="26"/>
      <c r="O21" s="24"/>
      <c r="P21" s="24"/>
      <c r="Q21" s="24"/>
      <c r="R21" s="24"/>
      <c r="S21" s="26"/>
      <c r="T21" s="26"/>
      <c r="U21" s="26"/>
      <c r="V21" s="26"/>
      <c r="W21" s="24"/>
      <c r="X21" s="26"/>
      <c r="Y21" s="26"/>
      <c r="Z21" s="26"/>
      <c r="AA21" s="26"/>
      <c r="AB21" s="24"/>
      <c r="AC21" s="26"/>
      <c r="AD21" s="26"/>
      <c r="AE21" s="26"/>
      <c r="AF21" s="26"/>
      <c r="AG21" s="26"/>
      <c r="AH21" s="26"/>
      <c r="AI21" s="26"/>
      <c r="AJ21" s="26"/>
      <c r="AK21" s="180"/>
      <c r="AL21" s="24"/>
      <c r="AM21" s="180"/>
      <c r="AN21" s="180"/>
      <c r="AO21" s="180"/>
      <c r="AP21" s="192"/>
      <c r="AQ21" s="24"/>
      <c r="AR21" s="180"/>
      <c r="AS21" s="180"/>
      <c r="AT21" s="180"/>
      <c r="AU21" s="180"/>
      <c r="AV21" s="180"/>
      <c r="AW21" s="180"/>
      <c r="AX21" s="192"/>
      <c r="AY21" s="192"/>
      <c r="AZ21" s="302"/>
      <c r="BA21" s="180"/>
      <c r="BB21" s="180"/>
      <c r="BC21" s="192"/>
      <c r="BD21" s="192">
        <v>-1440</v>
      </c>
      <c r="BE21" s="180"/>
      <c r="BF21" s="192"/>
      <c r="BG21" s="180"/>
      <c r="BH21" s="180"/>
      <c r="BI21" s="180"/>
      <c r="BJ21" s="180"/>
      <c r="BL21" s="291" t="e">
        <f t="shared" si="0"/>
        <v>#DIV/0!</v>
      </c>
      <c r="BM21" s="292" t="e">
        <f t="shared" si="1"/>
        <v>#DIV/0!</v>
      </c>
    </row>
    <row r="22" spans="2:67" s="23" customFormat="1" outlineLevel="1" x14ac:dyDescent="0.25">
      <c r="B22" s="219" t="s">
        <v>346</v>
      </c>
      <c r="C22" s="219" t="s">
        <v>345</v>
      </c>
      <c r="D22" s="24"/>
      <c r="E22" s="24"/>
      <c r="F22" s="24"/>
      <c r="G22" s="24"/>
      <c r="H22" s="25"/>
      <c r="I22" s="26"/>
      <c r="J22" s="24"/>
      <c r="K22" s="24"/>
      <c r="L22" s="24"/>
      <c r="M22" s="24"/>
      <c r="N22" s="26"/>
      <c r="O22" s="24"/>
      <c r="P22" s="24"/>
      <c r="Q22" s="24"/>
      <c r="R22" s="24"/>
      <c r="S22" s="26"/>
      <c r="T22" s="26"/>
      <c r="U22" s="26"/>
      <c r="V22" s="26"/>
      <c r="W22" s="24"/>
      <c r="X22" s="26"/>
      <c r="Y22" s="26"/>
      <c r="Z22" s="26"/>
      <c r="AA22" s="26"/>
      <c r="AB22" s="24"/>
      <c r="AC22" s="26"/>
      <c r="AD22" s="26"/>
      <c r="AE22" s="26"/>
      <c r="AF22" s="26"/>
      <c r="AG22" s="26"/>
      <c r="AH22" s="26"/>
      <c r="AI22" s="26"/>
      <c r="AJ22" s="26"/>
      <c r="AK22" s="180"/>
      <c r="AL22" s="24"/>
      <c r="AM22" s="180"/>
      <c r="AN22" s="180"/>
      <c r="AO22" s="180"/>
      <c r="AP22" s="192"/>
      <c r="AQ22" s="24"/>
      <c r="AR22" s="180"/>
      <c r="AS22" s="180"/>
      <c r="AT22" s="180"/>
      <c r="AU22" s="180"/>
      <c r="AV22" s="180"/>
      <c r="AW22" s="180"/>
      <c r="AX22" s="192"/>
      <c r="AY22" s="192"/>
      <c r="AZ22" s="302"/>
      <c r="BA22" s="180"/>
      <c r="BB22" s="180"/>
      <c r="BC22" s="192"/>
      <c r="BD22" s="192"/>
      <c r="BE22" s="192">
        <v>-1185</v>
      </c>
      <c r="BF22" s="284"/>
      <c r="BG22" s="192"/>
      <c r="BH22" s="192"/>
      <c r="BI22" s="192"/>
      <c r="BJ22" s="192">
        <v>-782</v>
      </c>
      <c r="BL22" s="291">
        <f t="shared" si="0"/>
        <v>-0.34008438818565401</v>
      </c>
      <c r="BM22" s="292">
        <f t="shared" si="1"/>
        <v>0.65991561181434599</v>
      </c>
    </row>
    <row r="23" spans="2:67" s="23" customFormat="1" outlineLevel="1" x14ac:dyDescent="0.25">
      <c r="B23" s="219" t="s">
        <v>51</v>
      </c>
      <c r="C23" s="219" t="s">
        <v>5</v>
      </c>
      <c r="D23" s="24">
        <f>(D15-(D17+D16+D18))</f>
        <v>-73</v>
      </c>
      <c r="E23" s="24">
        <f>(E15-(E17+E16+E18))</f>
        <v>-270</v>
      </c>
      <c r="F23" s="24">
        <f>(F15-(F17+F16+F18))</f>
        <v>-546</v>
      </c>
      <c r="G23" s="24">
        <f>(G15-(G17+G16+G18))</f>
        <v>-491</v>
      </c>
      <c r="H23" s="25"/>
      <c r="I23" s="26">
        <f>(I15-(I17+I16+I18))</f>
        <v>6</v>
      </c>
      <c r="J23" s="24">
        <f>(J15-(J17+J16+J18))</f>
        <v>-146</v>
      </c>
      <c r="K23" s="24">
        <f>(K15-(K17+K16+K18))</f>
        <v>-274</v>
      </c>
      <c r="L23" s="24">
        <f>(L15-(L17+L16+L18))</f>
        <v>-226</v>
      </c>
      <c r="M23" s="24"/>
      <c r="N23" s="26">
        <f>(N15-(N17+N16+N18))</f>
        <v>-113</v>
      </c>
      <c r="O23" s="26">
        <f>(O15-(O17+O16+O18))</f>
        <v>-313</v>
      </c>
      <c r="P23" s="26">
        <f>(P15-(P17+P16+P18))</f>
        <v>-331</v>
      </c>
      <c r="Q23" s="26">
        <f>(Q15-(Q17+Q16+Q18))</f>
        <v>-290</v>
      </c>
      <c r="R23" s="24"/>
      <c r="S23" s="26">
        <f>(S15-(S17+S16+S18))</f>
        <v>-82</v>
      </c>
      <c r="T23" s="26">
        <f>(T15-(T17+T16+T18+T20))</f>
        <v>-299</v>
      </c>
      <c r="U23" s="26">
        <f>(U15-(U17+U16+U18+U20))</f>
        <v>-321</v>
      </c>
      <c r="V23" s="26">
        <f>(V15-(V17+V16+V18+V20))</f>
        <v>-536</v>
      </c>
      <c r="W23" s="24"/>
      <c r="X23" s="26">
        <f>(X15-(X17+X16+X18))</f>
        <v>-28</v>
      </c>
      <c r="Y23" s="26">
        <f>(Y15-(Y17+Y16+Y18))</f>
        <v>-277</v>
      </c>
      <c r="Z23" s="26">
        <f>(Z15-(Z17+Z16+Z18))</f>
        <v>-599</v>
      </c>
      <c r="AA23" s="26">
        <f>(AA15-(AA17+AA16+AA18+AA20))</f>
        <v>-538</v>
      </c>
      <c r="AB23" s="24"/>
      <c r="AC23" s="26">
        <f>(AC15-(AC17+AC16+AC18))</f>
        <v>-126</v>
      </c>
      <c r="AD23" s="26">
        <f>(AD15-(AD17+AD16+AD18))</f>
        <v>-500</v>
      </c>
      <c r="AE23" s="26">
        <f>(AE15-(AE17+AE16+AE18))</f>
        <v>-643</v>
      </c>
      <c r="AF23" s="26">
        <f>(AF15-(AF17+AF16+AF18))</f>
        <v>317</v>
      </c>
      <c r="AG23" s="26"/>
      <c r="AH23" s="26">
        <f>(AH15-(AH17+AH16+AH18))</f>
        <v>-4</v>
      </c>
      <c r="AI23" s="26">
        <f>(AI15-(AI17+AI16+AI18+AI19))</f>
        <v>-46</v>
      </c>
      <c r="AJ23" s="26">
        <f>(AJ15-(AJ17+AJ16+AJ18+AJ19))</f>
        <v>-54</v>
      </c>
      <c r="AK23" s="192">
        <f>(AK15-(AK17+AK16+AK18+AK19))</f>
        <v>239</v>
      </c>
      <c r="AL23" s="24"/>
      <c r="AM23" s="26">
        <f>(AM15-(AM17+AM16+AM18))</f>
        <v>580</v>
      </c>
      <c r="AN23" s="26">
        <f>(AN15-(AN17+AN16+AN18+AN19))</f>
        <v>12</v>
      </c>
      <c r="AO23" s="26">
        <f>(AO15-(AO17+AO16+AO18+AO19))</f>
        <v>-156</v>
      </c>
      <c r="AP23" s="192">
        <f>(AP15-(AP17+AP16+AP18+AP19))</f>
        <v>-570</v>
      </c>
      <c r="AQ23" s="24"/>
      <c r="AR23" s="26">
        <f>(AR15-(AR17+AR16+AR18))</f>
        <v>-105</v>
      </c>
      <c r="AS23" s="26">
        <f>(AS15-(AS17+AS16+AS18))</f>
        <v>-250</v>
      </c>
      <c r="AT23" s="26">
        <f>(AT15-(AT17+AT16+AT18))</f>
        <v>-373</v>
      </c>
      <c r="AU23" s="229">
        <f>(AU15-(AU17+AU16+AU18+AU19))</f>
        <v>-152</v>
      </c>
      <c r="AV23" s="229"/>
      <c r="AW23" s="229">
        <f>(AW15-(AW17+AW16+AW18+AW19))</f>
        <v>-53</v>
      </c>
      <c r="AX23" s="192">
        <f>(AX15-(AX17+AX16+AX18+AX19))</f>
        <v>127</v>
      </c>
      <c r="AY23" s="192">
        <f>(AY15-(AY17+AY16+AY18+AY19))</f>
        <v>216</v>
      </c>
      <c r="AZ23" s="303"/>
      <c r="BA23" s="229"/>
      <c r="BB23" s="229">
        <f>(BB15-(BB17+BB16+BB18+BB19))</f>
        <v>-232</v>
      </c>
      <c r="BC23" s="192">
        <f>(BC15-(BC17+BC16+BC18+BC19))</f>
        <v>-210</v>
      </c>
      <c r="BD23" s="229">
        <f>(BD15-(BD17+BD16+BD18+BD19+BD20+BD21))</f>
        <v>-537</v>
      </c>
      <c r="BE23" s="229">
        <f>(BE15-(BE17+BE16+BE18+BE19+BE22))</f>
        <v>-6874</v>
      </c>
      <c r="BF23" s="229"/>
      <c r="BG23" s="229">
        <f>(BG15-(BG17+BG16+BG18+BG19))</f>
        <v>173</v>
      </c>
      <c r="BH23" s="229">
        <f>(BH15-(BH17+BH16+BH18+BH19))</f>
        <v>413</v>
      </c>
      <c r="BI23" s="229">
        <f>(BI15-(BI17+BI16+BI18+BI19))</f>
        <v>11</v>
      </c>
      <c r="BJ23" s="229">
        <f>(BJ15-(BJ17+BJ16+BJ18+BJ19+BJ22))</f>
        <v>1187</v>
      </c>
      <c r="BL23" s="291">
        <f t="shared" si="0"/>
        <v>-1.1726796624963631</v>
      </c>
      <c r="BM23" s="292">
        <f t="shared" si="1"/>
        <v>-0.1726796624963631</v>
      </c>
    </row>
    <row r="24" spans="2:67" x14ac:dyDescent="0.25">
      <c r="B24" s="117" t="s">
        <v>55</v>
      </c>
      <c r="C24" s="117" t="s">
        <v>54</v>
      </c>
      <c r="D24" s="74">
        <f>SUM(D10:D15)</f>
        <v>3408</v>
      </c>
      <c r="E24" s="74">
        <f>SUM(E10:E15)</f>
        <v>9411</v>
      </c>
      <c r="F24" s="74">
        <f>SUM(F10:F15)</f>
        <v>14696</v>
      </c>
      <c r="G24" s="74">
        <f>SUM(G10:G15)</f>
        <v>18420</v>
      </c>
      <c r="H24" s="74"/>
      <c r="I24" s="74">
        <f>SUM(I10:I15)</f>
        <v>4305</v>
      </c>
      <c r="J24" s="74">
        <f>SUM(J10:J15)</f>
        <v>9737</v>
      </c>
      <c r="K24" s="74">
        <f>SUM(K10:K15)</f>
        <v>11991</v>
      </c>
      <c r="L24" s="74">
        <f>SUM(L10:L15)</f>
        <v>13980</v>
      </c>
      <c r="M24" s="74"/>
      <c r="N24" s="74">
        <f>SUM(N10:N15)</f>
        <v>4805</v>
      </c>
      <c r="O24" s="74">
        <f>SUM(O10:O15)</f>
        <v>5938</v>
      </c>
      <c r="P24" s="74">
        <f>SUM(P10:P15)</f>
        <v>11199</v>
      </c>
      <c r="Q24" s="74">
        <f>SUM(Q10:Q15)</f>
        <v>20955</v>
      </c>
      <c r="R24" s="74"/>
      <c r="S24" s="74">
        <f>SUM(S10:S15)</f>
        <v>10943</v>
      </c>
      <c r="T24" s="74">
        <f>SUM(T10:T15)</f>
        <v>15883</v>
      </c>
      <c r="U24" s="74">
        <f>SUM(U10:U15)</f>
        <v>28349</v>
      </c>
      <c r="V24" s="74">
        <f>SUM(V10:V15)</f>
        <v>38426</v>
      </c>
      <c r="W24" s="74"/>
      <c r="X24" s="74">
        <f>SUM(X10:X15)</f>
        <v>7463</v>
      </c>
      <c r="Y24" s="74">
        <f>SUM(Y10:Y15)</f>
        <v>13113</v>
      </c>
      <c r="Z24" s="74">
        <f>SUM(Z10:Z15)</f>
        <v>16776</v>
      </c>
      <c r="AA24" s="74">
        <f>SUM(AA10:AA15)</f>
        <v>20898</v>
      </c>
      <c r="AB24" s="74"/>
      <c r="AC24" s="74">
        <f>SUM(AC10:AC15)</f>
        <v>5080</v>
      </c>
      <c r="AD24" s="74">
        <f>SUM(AD10:AD15)</f>
        <v>10483</v>
      </c>
      <c r="AE24" s="74">
        <f>SUM(AE10:AE15)</f>
        <v>14815</v>
      </c>
      <c r="AF24" s="74">
        <f>SUM(AF10:AF15)</f>
        <v>21177</v>
      </c>
      <c r="AG24" s="74"/>
      <c r="AH24" s="74">
        <f>SUM(AH10:AH15)</f>
        <v>5468</v>
      </c>
      <c r="AI24" s="74">
        <f>SUM(AI10:AI15)</f>
        <v>10012</v>
      </c>
      <c r="AJ24" s="74">
        <f>SUM(AJ10:AJ15)</f>
        <v>18577</v>
      </c>
      <c r="AK24" s="193">
        <f>SUM(AK10:AK15)</f>
        <v>27439</v>
      </c>
      <c r="AL24" s="74"/>
      <c r="AM24" s="193">
        <f>SUM(AM10:AM15)</f>
        <v>6681</v>
      </c>
      <c r="AN24" s="74">
        <f>SUM(AN10:AN15)</f>
        <v>15022</v>
      </c>
      <c r="AO24" s="74">
        <f>SUM(AO10:AO15)</f>
        <v>21081</v>
      </c>
      <c r="AP24" s="230">
        <f>SUM(AP10:AP15)</f>
        <v>23401</v>
      </c>
      <c r="AQ24" s="74"/>
      <c r="AR24" s="193">
        <f>SUM(AR10:AR15)</f>
        <v>5710</v>
      </c>
      <c r="AS24" s="193">
        <f>SUM(AS10:AS15)</f>
        <v>10432</v>
      </c>
      <c r="AT24" s="193">
        <f>SUM(AT10:AT15)</f>
        <v>19459</v>
      </c>
      <c r="AU24" s="230">
        <f>SUM(AU10:AU15)</f>
        <v>26029</v>
      </c>
      <c r="AV24" s="230"/>
      <c r="AW24" s="230">
        <f>SUM(AW10:AW15)</f>
        <v>12720</v>
      </c>
      <c r="AX24" s="193">
        <f>SUM(AX10:AX15)</f>
        <v>33444</v>
      </c>
      <c r="AY24" s="193">
        <f>SUM(AY10:AY15)</f>
        <v>59512</v>
      </c>
      <c r="AZ24" s="304"/>
      <c r="BA24" s="230"/>
      <c r="BB24" s="230">
        <f>SUM(BB10:BB15)</f>
        <v>49986</v>
      </c>
      <c r="BC24" s="193">
        <f>SUM(BC10:BC15)</f>
        <v>63835</v>
      </c>
      <c r="BD24" s="193">
        <f>SUM(BD10:BD15)</f>
        <v>85916</v>
      </c>
      <c r="BE24" s="230">
        <f>SUM(BE10:BE15)</f>
        <v>120262</v>
      </c>
      <c r="BF24" s="230"/>
      <c r="BG24" s="230">
        <f>SUM(BG10:BG15)</f>
        <v>25557</v>
      </c>
      <c r="BH24" s="230">
        <f>SUM(BH10:BH15)</f>
        <v>43842</v>
      </c>
      <c r="BI24" s="230">
        <f>SUM(BI10:BI15)</f>
        <v>66682</v>
      </c>
      <c r="BJ24" s="230">
        <f>SUM(BJ10:BJ15)</f>
        <v>73117</v>
      </c>
      <c r="BL24" s="291">
        <f t="shared" si="0"/>
        <v>-0.39201909164989768</v>
      </c>
      <c r="BM24" s="292">
        <f t="shared" si="1"/>
        <v>0.60798090835010232</v>
      </c>
    </row>
    <row r="25" spans="2:67" x14ac:dyDescent="0.25">
      <c r="B25" s="53" t="s">
        <v>50</v>
      </c>
      <c r="C25" s="53" t="s">
        <v>82</v>
      </c>
      <c r="D25" s="90">
        <v>262</v>
      </c>
      <c r="E25" s="20">
        <v>242</v>
      </c>
      <c r="F25" s="21">
        <v>260</v>
      </c>
      <c r="G25" s="21">
        <v>309</v>
      </c>
      <c r="H25" s="21"/>
      <c r="I25" s="22">
        <v>17</v>
      </c>
      <c r="J25" s="20">
        <v>40</v>
      </c>
      <c r="K25" s="20">
        <v>479</v>
      </c>
      <c r="L25" s="20">
        <v>5392</v>
      </c>
      <c r="M25" s="20"/>
      <c r="N25" s="22">
        <v>670</v>
      </c>
      <c r="O25" s="20">
        <v>3155</v>
      </c>
      <c r="P25" s="20">
        <v>8098</v>
      </c>
      <c r="Q25" s="20">
        <v>8088</v>
      </c>
      <c r="R25" s="20"/>
      <c r="S25" s="22">
        <v>-23</v>
      </c>
      <c r="T25" s="22">
        <v>-120</v>
      </c>
      <c r="U25" s="22">
        <v>-82</v>
      </c>
      <c r="V25" s="22">
        <v>-31</v>
      </c>
      <c r="W25" s="20"/>
      <c r="X25" s="22">
        <v>5461</v>
      </c>
      <c r="Y25" s="22">
        <v>5391</v>
      </c>
      <c r="Z25" s="22">
        <v>5406</v>
      </c>
      <c r="AA25" s="22">
        <v>5389</v>
      </c>
      <c r="AB25" s="20"/>
      <c r="AC25" s="22">
        <v>2</v>
      </c>
      <c r="AD25" s="22">
        <v>6</v>
      </c>
      <c r="AE25" s="22">
        <v>8</v>
      </c>
      <c r="AF25" s="22">
        <v>-7</v>
      </c>
      <c r="AG25" s="22"/>
      <c r="AH25" s="22">
        <v>-10</v>
      </c>
      <c r="AI25" s="22">
        <v>-20</v>
      </c>
      <c r="AJ25" s="22">
        <v>-24</v>
      </c>
      <c r="AK25" s="136">
        <v>0</v>
      </c>
      <c r="AL25" s="20"/>
      <c r="AM25" s="136">
        <v>0</v>
      </c>
      <c r="AN25" s="136">
        <v>0</v>
      </c>
      <c r="AO25" s="136">
        <v>0</v>
      </c>
      <c r="AP25" s="136">
        <v>0</v>
      </c>
      <c r="AQ25" s="20"/>
      <c r="AR25" s="136"/>
      <c r="AS25" s="136"/>
      <c r="AT25" s="136"/>
      <c r="AU25" s="136"/>
      <c r="AV25" s="136"/>
      <c r="AW25" s="136"/>
      <c r="AX25" s="136"/>
      <c r="AY25" s="136"/>
      <c r="AZ25" s="299"/>
      <c r="BA25" s="136"/>
      <c r="BB25" s="136"/>
      <c r="BC25" s="136"/>
      <c r="BD25" s="136"/>
      <c r="BE25" s="136"/>
      <c r="BF25" s="136"/>
      <c r="BG25" s="136"/>
      <c r="BH25" s="136"/>
      <c r="BI25" s="136"/>
      <c r="BJ25" s="136"/>
      <c r="BL25" s="291" t="e">
        <f t="shared" si="0"/>
        <v>#DIV/0!</v>
      </c>
      <c r="BM25" s="292" t="e">
        <f t="shared" si="1"/>
        <v>#DIV/0!</v>
      </c>
    </row>
    <row r="26" spans="2:67" x14ac:dyDescent="0.25">
      <c r="B26" s="53" t="s">
        <v>89</v>
      </c>
      <c r="C26" s="53" t="s">
        <v>90</v>
      </c>
      <c r="D26" s="22">
        <v>2774</v>
      </c>
      <c r="E26" s="20">
        <v>-333</v>
      </c>
      <c r="F26" s="20">
        <v>1167</v>
      </c>
      <c r="G26" s="20">
        <v>1560</v>
      </c>
      <c r="H26" s="21"/>
      <c r="I26" s="22">
        <v>-984</v>
      </c>
      <c r="J26" s="20">
        <v>-2896</v>
      </c>
      <c r="K26" s="20">
        <v>-1815</v>
      </c>
      <c r="L26" s="20">
        <v>-2437</v>
      </c>
      <c r="M26" s="20"/>
      <c r="N26" s="22">
        <v>-3832</v>
      </c>
      <c r="O26" s="20">
        <v>-525</v>
      </c>
      <c r="P26" s="20">
        <v>-6643</v>
      </c>
      <c r="Q26" s="20">
        <v>-22000</v>
      </c>
      <c r="R26" s="20"/>
      <c r="S26" s="22">
        <v>-1820</v>
      </c>
      <c r="T26" s="22">
        <v>1478</v>
      </c>
      <c r="U26" s="22">
        <v>-6510</v>
      </c>
      <c r="V26" s="22">
        <v>-10827</v>
      </c>
      <c r="W26" s="20"/>
      <c r="X26" s="22">
        <v>3387</v>
      </c>
      <c r="Y26" s="22">
        <v>4722</v>
      </c>
      <c r="Z26" s="22">
        <v>5584</v>
      </c>
      <c r="AA26" s="22">
        <v>8387</v>
      </c>
      <c r="AB26" s="20"/>
      <c r="AC26" s="22">
        <v>2613</v>
      </c>
      <c r="AD26" s="22">
        <v>115</v>
      </c>
      <c r="AE26" s="22">
        <v>409</v>
      </c>
      <c r="AF26" s="22">
        <v>358</v>
      </c>
      <c r="AG26" s="22"/>
      <c r="AH26" s="22">
        <v>272</v>
      </c>
      <c r="AI26" s="22">
        <v>-3095</v>
      </c>
      <c r="AJ26" s="22">
        <v>-5892</v>
      </c>
      <c r="AK26" s="136">
        <v>-8422</v>
      </c>
      <c r="AL26" s="20"/>
      <c r="AM26" s="136">
        <f>AN26-Quarter!AN26</f>
        <v>5051</v>
      </c>
      <c r="AN26" s="136">
        <v>6740</v>
      </c>
      <c r="AO26" s="136">
        <v>6307</v>
      </c>
      <c r="AP26" s="136">
        <v>7236</v>
      </c>
      <c r="AQ26" s="20"/>
      <c r="AR26" s="136">
        <f>AS26-Quarter!AS26</f>
        <v>-14194</v>
      </c>
      <c r="AS26" s="136">
        <v>-7376</v>
      </c>
      <c r="AT26" s="136">
        <v>-19298</v>
      </c>
      <c r="AU26" s="136">
        <v>-12821</v>
      </c>
      <c r="AV26" s="136"/>
      <c r="AW26" s="136">
        <v>-481</v>
      </c>
      <c r="AX26" s="136">
        <v>2465</v>
      </c>
      <c r="AY26" s="136">
        <v>2353</v>
      </c>
      <c r="AZ26" s="299"/>
      <c r="BA26" s="136"/>
      <c r="BB26" s="136">
        <v>-4916</v>
      </c>
      <c r="BC26" s="136">
        <v>26771</v>
      </c>
      <c r="BD26" s="136">
        <v>19575</v>
      </c>
      <c r="BE26" s="136">
        <v>6729</v>
      </c>
      <c r="BF26" s="283"/>
      <c r="BG26" s="136">
        <v>-1037</v>
      </c>
      <c r="BH26" s="136">
        <v>-14416</v>
      </c>
      <c r="BI26" s="136">
        <v>-24402</v>
      </c>
      <c r="BJ26" s="136">
        <v>-15057</v>
      </c>
      <c r="BK26" s="285"/>
      <c r="BL26" s="291">
        <f t="shared" si="0"/>
        <v>-3.2376281765492645</v>
      </c>
      <c r="BM26" s="292">
        <f t="shared" si="1"/>
        <v>-2.2376281765492645</v>
      </c>
    </row>
    <row r="27" spans="2:67" s="23" customFormat="1" outlineLevel="1" x14ac:dyDescent="0.25">
      <c r="B27" s="219" t="s">
        <v>52</v>
      </c>
      <c r="C27" s="219" t="s">
        <v>31</v>
      </c>
      <c r="D27" s="26">
        <v>3286</v>
      </c>
      <c r="E27" s="24">
        <v>5092</v>
      </c>
      <c r="F27" s="24">
        <v>6553</v>
      </c>
      <c r="G27" s="24">
        <v>8292</v>
      </c>
      <c r="H27" s="25"/>
      <c r="I27" s="26">
        <v>594</v>
      </c>
      <c r="J27" s="24">
        <v>830</v>
      </c>
      <c r="K27" s="24">
        <v>2350</v>
      </c>
      <c r="L27" s="24">
        <v>3766</v>
      </c>
      <c r="M27" s="24"/>
      <c r="N27" s="26">
        <v>540</v>
      </c>
      <c r="O27" s="24">
        <v>3904</v>
      </c>
      <c r="P27" s="24">
        <v>5982</v>
      </c>
      <c r="Q27" s="24">
        <v>12822</v>
      </c>
      <c r="R27" s="24"/>
      <c r="S27" s="26">
        <v>13974</v>
      </c>
      <c r="T27" s="26">
        <v>22125</v>
      </c>
      <c r="U27" s="26">
        <v>31614</v>
      </c>
      <c r="V27" s="26">
        <v>37725</v>
      </c>
      <c r="W27" s="24"/>
      <c r="X27" s="26">
        <v>5491</v>
      </c>
      <c r="Y27" s="26">
        <v>10597</v>
      </c>
      <c r="Z27" s="26">
        <v>14230</v>
      </c>
      <c r="AA27" s="26">
        <v>18915</v>
      </c>
      <c r="AB27" s="24"/>
      <c r="AC27" s="26">
        <v>2737</v>
      </c>
      <c r="AD27" s="26">
        <v>3503</v>
      </c>
      <c r="AE27" s="26">
        <v>4827</v>
      </c>
      <c r="AF27" s="26">
        <v>856</v>
      </c>
      <c r="AG27" s="26"/>
      <c r="AH27" s="26">
        <v>525</v>
      </c>
      <c r="AI27" s="26"/>
      <c r="AJ27" s="26"/>
      <c r="AK27" s="180"/>
      <c r="AL27" s="24"/>
      <c r="AM27" s="136">
        <v>5210</v>
      </c>
      <c r="AN27" s="136">
        <v>6736</v>
      </c>
      <c r="AO27" s="136">
        <v>6149</v>
      </c>
      <c r="AP27" s="136">
        <v>7812</v>
      </c>
      <c r="AQ27" s="24"/>
      <c r="AR27" s="136"/>
      <c r="AS27" s="136"/>
      <c r="AT27" s="136"/>
      <c r="AU27" s="136"/>
      <c r="AV27" s="136"/>
      <c r="AW27" s="136"/>
      <c r="AX27" s="136">
        <v>2579</v>
      </c>
      <c r="AY27" s="136">
        <v>2536</v>
      </c>
      <c r="AZ27" s="299"/>
      <c r="BA27" s="136"/>
      <c r="BB27" s="136"/>
      <c r="BC27" s="136">
        <v>25601</v>
      </c>
      <c r="BD27" s="136">
        <v>18671</v>
      </c>
      <c r="BE27" s="136">
        <v>5289</v>
      </c>
      <c r="BF27" s="283"/>
      <c r="BG27" s="136"/>
      <c r="BH27" s="136"/>
      <c r="BI27" s="136"/>
      <c r="BJ27" s="136"/>
      <c r="BL27" s="291">
        <f t="shared" si="0"/>
        <v>-1</v>
      </c>
      <c r="BM27" s="292">
        <f t="shared" si="1"/>
        <v>0</v>
      </c>
    </row>
    <row r="28" spans="2:67" s="23" customFormat="1" outlineLevel="1" x14ac:dyDescent="0.25">
      <c r="B28" s="219" t="s">
        <v>53</v>
      </c>
      <c r="C28" s="219" t="s">
        <v>32</v>
      </c>
      <c r="D28" s="115">
        <v>-501</v>
      </c>
      <c r="E28" s="24">
        <v>-5737</v>
      </c>
      <c r="F28" s="24">
        <v>-5894</v>
      </c>
      <c r="G28" s="24">
        <v>-7070</v>
      </c>
      <c r="H28" s="25"/>
      <c r="I28" s="26">
        <v>-1655</v>
      </c>
      <c r="J28" s="24">
        <v>-4227</v>
      </c>
      <c r="K28" s="24">
        <v>-5019</v>
      </c>
      <c r="L28" s="24">
        <v>-6696</v>
      </c>
      <c r="M28" s="24"/>
      <c r="N28" s="26">
        <v>-4333</v>
      </c>
      <c r="O28" s="24">
        <v>-4396</v>
      </c>
      <c r="P28" s="24">
        <v>-12887</v>
      </c>
      <c r="Q28" s="24">
        <v>-35146</v>
      </c>
      <c r="R28" s="24"/>
      <c r="S28" s="26">
        <v>-16002</v>
      </c>
      <c r="T28" s="26">
        <v>-20968</v>
      </c>
      <c r="U28" s="26">
        <v>-38532</v>
      </c>
      <c r="V28" s="26">
        <v>-48952</v>
      </c>
      <c r="W28" s="24"/>
      <c r="X28" s="26">
        <v>-1954</v>
      </c>
      <c r="Y28" s="26">
        <v>-6006</v>
      </c>
      <c r="Z28" s="26">
        <v>-8972</v>
      </c>
      <c r="AA28" s="26">
        <v>-11066</v>
      </c>
      <c r="AB28" s="24"/>
      <c r="AC28" s="26">
        <v>-217</v>
      </c>
      <c r="AD28" s="26">
        <v>-3390</v>
      </c>
      <c r="AE28" s="26">
        <v>-4273</v>
      </c>
      <c r="AF28" s="26"/>
      <c r="AG28" s="26"/>
      <c r="AH28" s="26"/>
      <c r="AI28" s="26">
        <v>-2819</v>
      </c>
      <c r="AJ28" s="26">
        <v>-6029</v>
      </c>
      <c r="AK28" s="192">
        <v>-8393</v>
      </c>
      <c r="AL28" s="24"/>
      <c r="AM28" s="192">
        <v>0</v>
      </c>
      <c r="AN28" s="192"/>
      <c r="AO28" s="192"/>
      <c r="AP28" s="192"/>
      <c r="AQ28" s="24"/>
      <c r="AR28" s="192">
        <v>-14262</v>
      </c>
      <c r="AS28" s="192">
        <v>-7492</v>
      </c>
      <c r="AT28" s="192">
        <v>-19317</v>
      </c>
      <c r="AU28" s="192">
        <v>-12919</v>
      </c>
      <c r="AV28" s="192"/>
      <c r="AW28" s="192">
        <v>-456</v>
      </c>
      <c r="AX28" s="192"/>
      <c r="AY28" s="192"/>
      <c r="AZ28" s="300"/>
      <c r="BA28" s="192"/>
      <c r="BB28" s="192">
        <v>-6131</v>
      </c>
      <c r="BC28" s="192"/>
      <c r="BD28" s="192"/>
      <c r="BE28" s="192"/>
      <c r="BF28" s="192"/>
      <c r="BG28" s="192">
        <v>-1076</v>
      </c>
      <c r="BH28" s="192">
        <v>-14411</v>
      </c>
      <c r="BI28" s="192">
        <v>-24859</v>
      </c>
      <c r="BJ28" s="192">
        <v>-18054</v>
      </c>
      <c r="BK28" s="293"/>
      <c r="BL28" s="291" t="e">
        <f t="shared" si="0"/>
        <v>#DIV/0!</v>
      </c>
      <c r="BM28" s="292" t="e">
        <f t="shared" si="1"/>
        <v>#DIV/0!</v>
      </c>
      <c r="BN28" s="293"/>
      <c r="BO28" s="293"/>
    </row>
    <row r="29" spans="2:67" s="23" customFormat="1" outlineLevel="1" x14ac:dyDescent="0.25">
      <c r="B29" s="219" t="s">
        <v>56</v>
      </c>
      <c r="C29" s="219" t="s">
        <v>57</v>
      </c>
      <c r="D29" s="24">
        <f t="shared" ref="D29:I29" si="4">(D26-(D28+D27))</f>
        <v>-11</v>
      </c>
      <c r="E29" s="24">
        <f t="shared" si="4"/>
        <v>312</v>
      </c>
      <c r="F29" s="24">
        <f t="shared" si="4"/>
        <v>508</v>
      </c>
      <c r="G29" s="24">
        <f t="shared" si="4"/>
        <v>338</v>
      </c>
      <c r="H29" s="24"/>
      <c r="I29" s="24">
        <f t="shared" si="4"/>
        <v>77</v>
      </c>
      <c r="J29" s="24">
        <f>(J26-(J28+J27))</f>
        <v>501</v>
      </c>
      <c r="K29" s="24">
        <f t="shared" ref="K29:Q29" si="5">(K26-(K28+K27))</f>
        <v>854</v>
      </c>
      <c r="L29" s="24">
        <f t="shared" si="5"/>
        <v>493</v>
      </c>
      <c r="M29" s="24"/>
      <c r="N29" s="26">
        <f t="shared" si="5"/>
        <v>-39</v>
      </c>
      <c r="O29" s="26">
        <f t="shared" si="5"/>
        <v>-33</v>
      </c>
      <c r="P29" s="26">
        <f t="shared" si="5"/>
        <v>262</v>
      </c>
      <c r="Q29" s="26">
        <f t="shared" si="5"/>
        <v>324</v>
      </c>
      <c r="R29" s="24"/>
      <c r="S29" s="26">
        <f t="shared" ref="S29:Z29" si="6">(S26-(S28+S27))</f>
        <v>208</v>
      </c>
      <c r="T29" s="26">
        <f t="shared" si="6"/>
        <v>321</v>
      </c>
      <c r="U29" s="26">
        <f t="shared" si="6"/>
        <v>408</v>
      </c>
      <c r="V29" s="26">
        <f t="shared" si="6"/>
        <v>400</v>
      </c>
      <c r="W29" s="24"/>
      <c r="X29" s="26">
        <f t="shared" si="6"/>
        <v>-150</v>
      </c>
      <c r="Y29" s="26">
        <f t="shared" si="6"/>
        <v>131</v>
      </c>
      <c r="Z29" s="26">
        <f t="shared" si="6"/>
        <v>326</v>
      </c>
      <c r="AA29" s="26">
        <f>(AA26-(AA28+AA27))</f>
        <v>538</v>
      </c>
      <c r="AB29" s="24"/>
      <c r="AC29" s="26">
        <f>(AC26-(AC28+AC27))</f>
        <v>93</v>
      </c>
      <c r="AD29" s="26">
        <f>(AD26-(AD28+AD27))</f>
        <v>2</v>
      </c>
      <c r="AE29" s="26">
        <f>(AE26-(AE28+AE27))</f>
        <v>-145</v>
      </c>
      <c r="AF29" s="26">
        <f>(AF26-(AF28+AF27))</f>
        <v>-498</v>
      </c>
      <c r="AG29" s="26"/>
      <c r="AH29" s="26">
        <f>(AH26-(AH28+AH27))</f>
        <v>-253</v>
      </c>
      <c r="AI29" s="26">
        <f>(AI26-(AI28+AI27))</f>
        <v>-276</v>
      </c>
      <c r="AJ29" s="26">
        <f>(AJ26-(AJ28+AJ27))</f>
        <v>137</v>
      </c>
      <c r="AK29" s="26">
        <f>(AK26-(AK28+AK27))</f>
        <v>-29</v>
      </c>
      <c r="AL29" s="24"/>
      <c r="AM29" s="26">
        <f>(AM26-(AM28+AM27))</f>
        <v>-159</v>
      </c>
      <c r="AN29" s="26">
        <f>(AN26-(AN28+AN27))</f>
        <v>4</v>
      </c>
      <c r="AO29" s="26">
        <f>(AO26-(AO28+AO27))</f>
        <v>158</v>
      </c>
      <c r="AP29" s="192">
        <f>(AP26-(AP28+AP27))</f>
        <v>-576</v>
      </c>
      <c r="AQ29" s="24"/>
      <c r="AR29" s="192">
        <f>(AR26-(AR28+AR27))</f>
        <v>68</v>
      </c>
      <c r="AS29" s="192">
        <f>(AS26-(AS28+AS27))</f>
        <v>116</v>
      </c>
      <c r="AT29" s="192">
        <f>(AT26-(AT28+AT27))</f>
        <v>19</v>
      </c>
      <c r="AU29" s="192">
        <f>(AU26-(AU28+AU27))</f>
        <v>98</v>
      </c>
      <c r="AV29" s="192"/>
      <c r="AW29" s="192">
        <f>(AW26-(AW28+AW27))</f>
        <v>-25</v>
      </c>
      <c r="AX29" s="192">
        <f>(AX26-(AX28+AX27))</f>
        <v>-114</v>
      </c>
      <c r="AY29" s="192">
        <f>(AY26-(AY28+AY27))</f>
        <v>-183</v>
      </c>
      <c r="AZ29" s="300"/>
      <c r="BA29" s="192"/>
      <c r="BB29" s="192">
        <f>(BB26-(BB28+BB27))</f>
        <v>1215</v>
      </c>
      <c r="BC29" s="192">
        <f>(BC26-(BC28+BC27))</f>
        <v>1170</v>
      </c>
      <c r="BD29" s="192">
        <f>(BD26-(BD28+BD27))</f>
        <v>904</v>
      </c>
      <c r="BE29" s="192">
        <f>(BE26-(BE28+BE27))</f>
        <v>1440</v>
      </c>
      <c r="BF29" s="192"/>
      <c r="BG29" s="192">
        <f>(BG26-(BG28+BG27))</f>
        <v>39</v>
      </c>
      <c r="BH29" s="192">
        <f>(BH26-(BH28+BH27))</f>
        <v>-5</v>
      </c>
      <c r="BI29" s="192">
        <f>(BI26-(BI28+BI27))</f>
        <v>457</v>
      </c>
      <c r="BJ29" s="192">
        <f>(BJ26-(BJ28+BJ27))</f>
        <v>2997</v>
      </c>
      <c r="BL29" s="291">
        <f t="shared" si="0"/>
        <v>1.0812499999999998</v>
      </c>
      <c r="BM29" s="292">
        <f t="shared" si="1"/>
        <v>2.0812499999999998</v>
      </c>
    </row>
    <row r="30" spans="2:67" x14ac:dyDescent="0.25">
      <c r="B30" s="53" t="s">
        <v>58</v>
      </c>
      <c r="C30" s="53" t="s">
        <v>6</v>
      </c>
      <c r="D30" s="90">
        <v>-473</v>
      </c>
      <c r="E30" s="20">
        <v>-848</v>
      </c>
      <c r="F30" s="20">
        <v>-1152</v>
      </c>
      <c r="G30" s="20">
        <v>-1152</v>
      </c>
      <c r="H30" s="21"/>
      <c r="I30" s="22">
        <v>-199</v>
      </c>
      <c r="J30" s="20">
        <v>-258</v>
      </c>
      <c r="K30" s="20">
        <v>-388</v>
      </c>
      <c r="L30" s="20">
        <v>-906</v>
      </c>
      <c r="M30" s="20"/>
      <c r="N30" s="22">
        <v>-80</v>
      </c>
      <c r="O30" s="20">
        <v>-596</v>
      </c>
      <c r="P30" s="20">
        <v>-727</v>
      </c>
      <c r="Q30" s="20">
        <v>-782</v>
      </c>
      <c r="R30" s="20"/>
      <c r="S30" s="22">
        <v>-530</v>
      </c>
      <c r="T30" s="22">
        <v>-1732</v>
      </c>
      <c r="U30" s="22">
        <v>-2826</v>
      </c>
      <c r="V30" s="22">
        <v>-4067</v>
      </c>
      <c r="W30" s="20"/>
      <c r="X30" s="22">
        <v>-1110</v>
      </c>
      <c r="Y30" s="22">
        <v>-2138</v>
      </c>
      <c r="Z30" s="22">
        <v>-3017</v>
      </c>
      <c r="AA30" s="22">
        <v>-4573</v>
      </c>
      <c r="AB30" s="20"/>
      <c r="AC30" s="22">
        <v>-1221</v>
      </c>
      <c r="AD30" s="22">
        <v>-2241</v>
      </c>
      <c r="AE30" s="22">
        <v>-3189</v>
      </c>
      <c r="AF30" s="22">
        <v>-4110</v>
      </c>
      <c r="AG30" s="22"/>
      <c r="AH30" s="22">
        <v>-971</v>
      </c>
      <c r="AI30" s="22">
        <v>-367</v>
      </c>
      <c r="AJ30" s="22">
        <v>-853</v>
      </c>
      <c r="AK30" s="136">
        <v>-1607</v>
      </c>
      <c r="AL30" s="20"/>
      <c r="AM30" s="136">
        <f>AN30-Quarter!AN30</f>
        <v>-411</v>
      </c>
      <c r="AN30" s="136">
        <v>-1347</v>
      </c>
      <c r="AO30" s="136">
        <v>-1970</v>
      </c>
      <c r="AP30" s="136">
        <v>-1115</v>
      </c>
      <c r="AQ30" s="20"/>
      <c r="AR30" s="136">
        <f>AS30-Quarter!AS30</f>
        <v>-486</v>
      </c>
      <c r="AS30" s="136">
        <v>-1821</v>
      </c>
      <c r="AT30" s="136">
        <v>-2581</v>
      </c>
      <c r="AU30" s="136">
        <v>-3400</v>
      </c>
      <c r="AV30" s="136"/>
      <c r="AW30" s="136">
        <v>-573</v>
      </c>
      <c r="AX30" s="136">
        <v>-1675</v>
      </c>
      <c r="AY30" s="136">
        <v>-2452</v>
      </c>
      <c r="AZ30" s="299"/>
      <c r="BA30" s="136"/>
      <c r="BB30" s="136">
        <v>-591</v>
      </c>
      <c r="BC30" s="136">
        <v>-1239</v>
      </c>
      <c r="BD30" s="136">
        <v>-1883</v>
      </c>
      <c r="BE30" s="136">
        <v>-2973</v>
      </c>
      <c r="BF30" s="283"/>
      <c r="BG30" s="136">
        <v>-1168</v>
      </c>
      <c r="BH30" s="136">
        <v>-648</v>
      </c>
      <c r="BI30" s="136">
        <v>-1055</v>
      </c>
      <c r="BJ30" s="136">
        <v>-3944</v>
      </c>
      <c r="BL30" s="291">
        <f t="shared" si="0"/>
        <v>0.32660612176252934</v>
      </c>
      <c r="BM30" s="292">
        <f t="shared" si="1"/>
        <v>1.3266061217625293</v>
      </c>
    </row>
    <row r="31" spans="2:67" ht="24" x14ac:dyDescent="0.25">
      <c r="B31" s="53" t="s">
        <v>59</v>
      </c>
      <c r="C31" s="53" t="s">
        <v>303</v>
      </c>
      <c r="D31" s="90">
        <v>140</v>
      </c>
      <c r="E31" s="20">
        <v>-550</v>
      </c>
      <c r="F31" s="20">
        <v>-348</v>
      </c>
      <c r="G31" s="20">
        <v>-178</v>
      </c>
      <c r="H31" s="21"/>
      <c r="I31" s="22">
        <v>-32</v>
      </c>
      <c r="J31" s="20">
        <v>4</v>
      </c>
      <c r="K31" s="20">
        <v>-83</v>
      </c>
      <c r="L31" s="20">
        <v>-101</v>
      </c>
      <c r="M31" s="20"/>
      <c r="N31" s="22">
        <v>-159</v>
      </c>
      <c r="O31" s="20">
        <v>-245</v>
      </c>
      <c r="P31" s="20">
        <v>-561</v>
      </c>
      <c r="Q31" s="20">
        <v>2051</v>
      </c>
      <c r="R31" s="20"/>
      <c r="S31" s="22">
        <v>-1351</v>
      </c>
      <c r="T31" s="22">
        <v>-2267</v>
      </c>
      <c r="U31" s="22">
        <v>-2183</v>
      </c>
      <c r="V31" s="22">
        <v>-3700</v>
      </c>
      <c r="W31" s="20"/>
      <c r="X31" s="22">
        <v>196</v>
      </c>
      <c r="Y31" s="22">
        <v>-308</v>
      </c>
      <c r="Z31" s="22">
        <v>-1541</v>
      </c>
      <c r="AA31" s="22">
        <v>-1803</v>
      </c>
      <c r="AB31" s="20"/>
      <c r="AC31" s="22">
        <v>-5079</v>
      </c>
      <c r="AD31" s="22">
        <v>-6515</v>
      </c>
      <c r="AE31" s="22">
        <v>197</v>
      </c>
      <c r="AF31" s="22">
        <v>342</v>
      </c>
      <c r="AG31" s="22"/>
      <c r="AH31" s="22">
        <v>708</v>
      </c>
      <c r="AI31" s="22">
        <v>-1778</v>
      </c>
      <c r="AJ31" s="22">
        <v>-1890</v>
      </c>
      <c r="AK31" s="136">
        <v>896</v>
      </c>
      <c r="AL31" s="20"/>
      <c r="AM31" s="136">
        <v>-82</v>
      </c>
      <c r="AN31" s="136">
        <v>941</v>
      </c>
      <c r="AO31" s="136">
        <v>3060</v>
      </c>
      <c r="AP31" s="136">
        <v>1445</v>
      </c>
      <c r="AQ31" s="20"/>
      <c r="AR31" s="136">
        <v>-978</v>
      </c>
      <c r="AS31" s="136">
        <v>-2442</v>
      </c>
      <c r="AT31" s="136">
        <v>-2551</v>
      </c>
      <c r="AU31" s="136">
        <v>-4398</v>
      </c>
      <c r="AV31" s="136"/>
      <c r="AW31" s="136">
        <v>1444</v>
      </c>
      <c r="AX31" s="136">
        <v>2922</v>
      </c>
      <c r="AY31" s="136">
        <v>4919</v>
      </c>
      <c r="AZ31" s="299"/>
      <c r="BA31" s="136"/>
      <c r="BB31" s="136">
        <v>-219</v>
      </c>
      <c r="BC31" s="136">
        <v>429</v>
      </c>
      <c r="BD31" s="136">
        <v>2596</v>
      </c>
      <c r="BE31" s="136">
        <v>-9556</v>
      </c>
      <c r="BF31" s="283"/>
      <c r="BG31" s="136">
        <v>-2435</v>
      </c>
      <c r="BH31" s="136">
        <v>-4725</v>
      </c>
      <c r="BI31" s="136">
        <v>-2655</v>
      </c>
      <c r="BJ31" s="136">
        <v>-3127</v>
      </c>
      <c r="BL31" s="291">
        <f t="shared" si="0"/>
        <v>-0.67277103390539983</v>
      </c>
      <c r="BM31" s="292">
        <f t="shared" si="1"/>
        <v>0.32722896609460023</v>
      </c>
    </row>
    <row r="32" spans="2:67" ht="24" x14ac:dyDescent="0.25">
      <c r="B32" s="53" t="s">
        <v>182</v>
      </c>
      <c r="C32" s="53" t="s">
        <v>181</v>
      </c>
      <c r="D32" s="90"/>
      <c r="E32" s="20"/>
      <c r="F32" s="20"/>
      <c r="G32" s="20"/>
      <c r="H32" s="21"/>
      <c r="I32" s="22"/>
      <c r="J32" s="20"/>
      <c r="K32" s="20"/>
      <c r="L32" s="20"/>
      <c r="M32" s="20"/>
      <c r="N32" s="22"/>
      <c r="O32" s="20"/>
      <c r="P32" s="20">
        <v>20</v>
      </c>
      <c r="Q32" s="20">
        <v>161</v>
      </c>
      <c r="R32" s="20"/>
      <c r="S32" s="22">
        <v>1015</v>
      </c>
      <c r="T32" s="22">
        <v>1412</v>
      </c>
      <c r="U32" s="22">
        <v>1720</v>
      </c>
      <c r="V32" s="22">
        <v>2241</v>
      </c>
      <c r="W32" s="20"/>
      <c r="X32" s="22">
        <v>1170</v>
      </c>
      <c r="Y32" s="22">
        <v>1544</v>
      </c>
      <c r="Z32" s="22">
        <v>1544</v>
      </c>
      <c r="AA32" s="22">
        <v>1544</v>
      </c>
      <c r="AB32" s="20"/>
      <c r="AC32" s="22"/>
      <c r="AD32" s="22"/>
      <c r="AE32" s="22"/>
      <c r="AF32" s="22"/>
      <c r="AG32" s="22"/>
      <c r="AH32" s="22"/>
      <c r="AI32" s="22"/>
      <c r="AJ32" s="22"/>
      <c r="AK32" s="179"/>
      <c r="AL32" s="20"/>
      <c r="AM32" s="179"/>
      <c r="AN32" s="179"/>
      <c r="AO32" s="179"/>
      <c r="AP32" s="237"/>
      <c r="AQ32" s="20"/>
      <c r="AR32" s="179"/>
      <c r="AS32" s="179"/>
      <c r="AT32" s="179"/>
      <c r="AU32" s="179"/>
      <c r="AV32" s="179"/>
      <c r="AW32" s="179"/>
      <c r="AX32" s="136"/>
      <c r="AY32" s="136"/>
      <c r="AZ32" s="305"/>
      <c r="BA32" s="179"/>
      <c r="BB32" s="179"/>
      <c r="BC32" s="136"/>
      <c r="BD32" s="136"/>
      <c r="BE32" s="179"/>
      <c r="BF32" s="136"/>
      <c r="BG32" s="179"/>
      <c r="BH32" s="179"/>
      <c r="BI32" s="179"/>
      <c r="BJ32" s="179"/>
      <c r="BL32" s="291" t="e">
        <f t="shared" ref="BL32:BL33" si="7">BJ32/BE32-1</f>
        <v>#DIV/0!</v>
      </c>
      <c r="BM32" s="292" t="e">
        <f t="shared" ref="BM32:BM33" si="8">BJ32/BE32</f>
        <v>#DIV/0!</v>
      </c>
    </row>
    <row r="33" spans="2:67" ht="24" x14ac:dyDescent="0.25">
      <c r="B33" s="53" t="s">
        <v>207</v>
      </c>
      <c r="C33" s="53" t="s">
        <v>206</v>
      </c>
      <c r="D33" s="90"/>
      <c r="E33" s="20"/>
      <c r="F33" s="20"/>
      <c r="G33" s="20"/>
      <c r="H33" s="21"/>
      <c r="I33" s="22"/>
      <c r="J33" s="20"/>
      <c r="K33" s="20"/>
      <c r="L33" s="20"/>
      <c r="M33" s="20"/>
      <c r="N33" s="22"/>
      <c r="O33" s="20"/>
      <c r="P33" s="20"/>
      <c r="Q33" s="20"/>
      <c r="R33" s="20"/>
      <c r="S33" s="22"/>
      <c r="T33" s="22"/>
      <c r="U33" s="22"/>
      <c r="V33" s="22"/>
      <c r="W33" s="20"/>
      <c r="X33" s="22"/>
      <c r="Y33" s="22">
        <v>3268</v>
      </c>
      <c r="Z33" s="22">
        <v>3268</v>
      </c>
      <c r="AA33" s="22">
        <v>3268</v>
      </c>
      <c r="AB33" s="20"/>
      <c r="AC33" s="22"/>
      <c r="AD33" s="22"/>
      <c r="AE33" s="22"/>
      <c r="AF33" s="22"/>
      <c r="AG33" s="22"/>
      <c r="AH33" s="22"/>
      <c r="AI33" s="22"/>
      <c r="AJ33" s="22"/>
      <c r="AK33" s="179"/>
      <c r="AL33" s="20"/>
      <c r="AM33" s="179"/>
      <c r="AN33" s="179"/>
      <c r="AO33" s="179"/>
      <c r="AQ33" s="20"/>
      <c r="AR33" s="179"/>
      <c r="AS33" s="179"/>
      <c r="AT33" s="179"/>
      <c r="AU33" s="179"/>
      <c r="AV33" s="179"/>
      <c r="AW33" s="179"/>
      <c r="AX33" s="136"/>
      <c r="AY33" s="136"/>
      <c r="AZ33" s="305"/>
      <c r="BA33" s="179"/>
      <c r="BB33" s="179"/>
      <c r="BC33" s="136"/>
      <c r="BD33" s="136"/>
      <c r="BE33" s="179"/>
      <c r="BF33" s="136"/>
      <c r="BG33" s="179"/>
      <c r="BH33" s="179"/>
      <c r="BI33" s="179"/>
      <c r="BJ33" s="179"/>
      <c r="BL33" s="291" t="e">
        <f t="shared" si="7"/>
        <v>#DIV/0!</v>
      </c>
      <c r="BM33" s="292" t="e">
        <f t="shared" si="8"/>
        <v>#DIV/0!</v>
      </c>
    </row>
    <row r="34" spans="2:67" x14ac:dyDescent="0.25">
      <c r="B34" s="3" t="s">
        <v>60</v>
      </c>
      <c r="C34" s="3" t="s">
        <v>7</v>
      </c>
      <c r="D34" s="2">
        <f t="shared" ref="D34:K34" si="9">D24+D25+D26+D30+D31</f>
        <v>6111</v>
      </c>
      <c r="E34" s="2">
        <f t="shared" si="9"/>
        <v>7922</v>
      </c>
      <c r="F34" s="2">
        <f t="shared" si="9"/>
        <v>14623</v>
      </c>
      <c r="G34" s="2">
        <f t="shared" si="9"/>
        <v>18959</v>
      </c>
      <c r="H34" s="2"/>
      <c r="I34" s="2">
        <f t="shared" si="9"/>
        <v>3107</v>
      </c>
      <c r="J34" s="2">
        <f t="shared" si="9"/>
        <v>6627</v>
      </c>
      <c r="K34" s="2">
        <f t="shared" si="9"/>
        <v>10184</v>
      </c>
      <c r="L34" s="2">
        <f>L24+L25+L26+L30+L31</f>
        <v>15928</v>
      </c>
      <c r="M34" s="2"/>
      <c r="N34" s="2">
        <f>N24+N25+N26+N30+N31</f>
        <v>1404</v>
      </c>
      <c r="O34" s="2">
        <f>O24+O25+O26+O30+O31</f>
        <v>7727</v>
      </c>
      <c r="P34" s="2">
        <f>P24+P25+P26+P30+P31+P32</f>
        <v>11386</v>
      </c>
      <c r="Q34" s="2">
        <f>Q24+Q25+Q26+Q30+Q31+Q32</f>
        <v>8473</v>
      </c>
      <c r="R34" s="2"/>
      <c r="S34" s="2">
        <f>S24+S25+S26+S30+S31+S32</f>
        <v>8234</v>
      </c>
      <c r="T34" s="2">
        <f>T24+T25+T26+T30+T31+T32</f>
        <v>14654</v>
      </c>
      <c r="U34" s="2">
        <f>U24+U25+U26+U30+U31+U32</f>
        <v>18468</v>
      </c>
      <c r="V34" s="2">
        <f>V24+V25+V26+V30+V31+V32</f>
        <v>22042</v>
      </c>
      <c r="W34" s="2"/>
      <c r="X34" s="2">
        <f>X24+X25+X26+X30+X31+X32</f>
        <v>16567</v>
      </c>
      <c r="Y34" s="2">
        <f>Y24+Y25+Y26+Y30+Y31+Y32+Y33</f>
        <v>25592</v>
      </c>
      <c r="Z34" s="2">
        <f>Z24+Z25+Z26+Z30+Z31+Z32+Z33</f>
        <v>28020</v>
      </c>
      <c r="AA34" s="2">
        <f>AA24+AA25+AA26+AA30+AA31+AA32+AA33</f>
        <v>33110</v>
      </c>
      <c r="AB34" s="2"/>
      <c r="AC34" s="2">
        <f>AC24+AC25+AC26+AC30+AC31+AC32+AC33</f>
        <v>1395</v>
      </c>
      <c r="AD34" s="2">
        <f>AD24+AD25+AD26+AD30+AD31+AD32+AD33</f>
        <v>1848</v>
      </c>
      <c r="AE34" s="2">
        <f>AE24+AE25+AE26+AE30+AE31+AE32+AE33</f>
        <v>12240</v>
      </c>
      <c r="AF34" s="2">
        <f>AF24+AF25+AF26+AF30+AF31+AF32+AF33</f>
        <v>17760</v>
      </c>
      <c r="AG34" s="2"/>
      <c r="AH34" s="2">
        <f>AH24+AH25+AH26+AH30+AH31+AH32+AH33</f>
        <v>5467</v>
      </c>
      <c r="AI34" s="2">
        <f>AI24+AI25+AI26+AI30+AI31+AI32+AI33</f>
        <v>4752</v>
      </c>
      <c r="AJ34" s="2">
        <f>AJ24+AJ25+AJ26+AJ30+AJ31+AJ32+AJ33</f>
        <v>9918</v>
      </c>
      <c r="AK34" s="154">
        <f>AK24+AK25+AK26+AK30+AK31+AK32+AK33</f>
        <v>18306</v>
      </c>
      <c r="AL34" s="2"/>
      <c r="AM34" s="154">
        <f>AM24+AM25+AM26+AM30+AM31+AM32+AM33</f>
        <v>11239</v>
      </c>
      <c r="AN34" s="2">
        <f>AN24+AN25+AN26+AN30+AN31+AN32+AN33</f>
        <v>21356</v>
      </c>
      <c r="AO34" s="2">
        <f>AO24+AO25+AO26+AO30+AO31+AO32+AO33</f>
        <v>28478</v>
      </c>
      <c r="AP34" s="228">
        <f>AP24+AP25+AP26+AP30+AP31+AP32+AP33</f>
        <v>30967</v>
      </c>
      <c r="AQ34" s="2"/>
      <c r="AR34" s="154">
        <f>AR24+AR25+AR26+AR30+AR31+AR32+AR33</f>
        <v>-9948</v>
      </c>
      <c r="AS34" s="154">
        <f>AS24+AS25+AS26+AS30+AS31+AS32+AS33</f>
        <v>-1207</v>
      </c>
      <c r="AT34" s="154">
        <f>AT24+AT25+AT26+AT30+AT31+AT32+AT33</f>
        <v>-4971</v>
      </c>
      <c r="AU34" s="228">
        <f>AU24+AU25+AU26+AU30+AU31+AU32+AU33</f>
        <v>5410</v>
      </c>
      <c r="AV34" s="228"/>
      <c r="AW34" s="228">
        <f>AW24+AW25+AW26+AW30+AW31+AW32+AW33</f>
        <v>13110</v>
      </c>
      <c r="AX34" s="154">
        <f>AX24+AX25+AX26+AX30+AX31+AX32+AX33</f>
        <v>37156</v>
      </c>
      <c r="AY34" s="154">
        <f>AY24+AY25+AY26+AY30+AY31+AY32+AY33</f>
        <v>64332</v>
      </c>
      <c r="AZ34" s="306"/>
      <c r="BA34" s="228"/>
      <c r="BB34" s="228">
        <f>BB24+BB25+BB26+BB30+BB31+BB32+BB33</f>
        <v>44260</v>
      </c>
      <c r="BC34" s="228">
        <f>BC24+BC25+BC26+BC30+BC31+BC32+BC33</f>
        <v>89796</v>
      </c>
      <c r="BD34" s="228">
        <f>BD24+BD25+BD26+BD30+BD31+BD32+BD33</f>
        <v>106204</v>
      </c>
      <c r="BE34" s="228">
        <f>BE24+BE25+BE26+BE30+BE31+BE32+BE33</f>
        <v>114462</v>
      </c>
      <c r="BF34" s="228"/>
      <c r="BG34" s="228">
        <f>BG24+BG25+BG26+BG30+BG31+BG32+BG33</f>
        <v>20917</v>
      </c>
      <c r="BH34" s="228">
        <f>BH24+BH25+BH26+BH30+BH31+BH32+BH33</f>
        <v>24053</v>
      </c>
      <c r="BI34" s="228">
        <f>BI24+BI25+BI26+BI30+BI31+BI32+BI33</f>
        <v>38570</v>
      </c>
      <c r="BJ34" s="228">
        <f>BJ24+BJ25+BJ26+BJ30+BJ31+BJ32+BJ33</f>
        <v>50989</v>
      </c>
      <c r="BL34" s="291">
        <f t="shared" si="0"/>
        <v>-0.5545333822578673</v>
      </c>
      <c r="BM34" s="292">
        <f t="shared" si="1"/>
        <v>0.44546661774213275</v>
      </c>
    </row>
    <row r="35" spans="2:67" x14ac:dyDescent="0.25">
      <c r="B35" s="53" t="s">
        <v>61</v>
      </c>
      <c r="C35" s="53" t="s">
        <v>8</v>
      </c>
      <c r="D35" s="90">
        <v>-988</v>
      </c>
      <c r="E35" s="20">
        <v>-1337</v>
      </c>
      <c r="F35" s="20">
        <v>-2906</v>
      </c>
      <c r="G35" s="20">
        <v>-4098</v>
      </c>
      <c r="H35" s="21"/>
      <c r="I35" s="22">
        <v>-749</v>
      </c>
      <c r="J35" s="20">
        <v>-1391</v>
      </c>
      <c r="K35" s="20">
        <v>-2174</v>
      </c>
      <c r="L35" s="20">
        <v>-2909</v>
      </c>
      <c r="M35" s="20"/>
      <c r="N35" s="22">
        <v>33</v>
      </c>
      <c r="O35" s="20">
        <v>-1177</v>
      </c>
      <c r="P35" s="20">
        <v>-1691</v>
      </c>
      <c r="Q35" s="20">
        <v>-1569</v>
      </c>
      <c r="R35" s="20"/>
      <c r="S35" s="22">
        <v>-1167</v>
      </c>
      <c r="T35" s="22">
        <v>-2591</v>
      </c>
      <c r="U35" s="22">
        <v>-3419</v>
      </c>
      <c r="V35" s="22">
        <v>-4167</v>
      </c>
      <c r="W35" s="20"/>
      <c r="X35" s="22">
        <v>-2816</v>
      </c>
      <c r="Y35" s="22">
        <v>-4299</v>
      </c>
      <c r="Z35" s="22">
        <v>-4974</v>
      </c>
      <c r="AA35" s="22">
        <v>-5962</v>
      </c>
      <c r="AB35" s="20"/>
      <c r="AC35" s="22">
        <v>176</v>
      </c>
      <c r="AD35" s="22">
        <v>98</v>
      </c>
      <c r="AE35" s="22">
        <v>-2105</v>
      </c>
      <c r="AF35" s="22">
        <v>-3500</v>
      </c>
      <c r="AG35" s="22"/>
      <c r="AH35" s="22">
        <v>-1321</v>
      </c>
      <c r="AI35" s="22">
        <v>-1327</v>
      </c>
      <c r="AJ35" s="22">
        <v>-2552</v>
      </c>
      <c r="AK35" s="136">
        <v>-4988</v>
      </c>
      <c r="AL35" s="20"/>
      <c r="AM35" s="136">
        <v>-2465</v>
      </c>
      <c r="AN35" s="136">
        <v>-4160</v>
      </c>
      <c r="AO35" s="136">
        <v>-5490</v>
      </c>
      <c r="AP35" s="136">
        <v>-6181</v>
      </c>
      <c r="AQ35" s="20"/>
      <c r="AR35" s="136">
        <v>-178</v>
      </c>
      <c r="AS35" s="136">
        <v>221</v>
      </c>
      <c r="AT35" s="136">
        <v>810</v>
      </c>
      <c r="AU35" s="136">
        <v>-1574</v>
      </c>
      <c r="AV35" s="136"/>
      <c r="AW35" s="136">
        <v>-2495</v>
      </c>
      <c r="AX35" s="136">
        <v>-7478</v>
      </c>
      <c r="AY35" s="136">
        <v>-13398</v>
      </c>
      <c r="AZ35" s="299"/>
      <c r="BA35" s="136"/>
      <c r="BB35" s="136">
        <v>-8368</v>
      </c>
      <c r="BC35" s="136">
        <v>-15466</v>
      </c>
      <c r="BD35" s="136">
        <v>-19886</v>
      </c>
      <c r="BE35" s="136">
        <v>-23428</v>
      </c>
      <c r="BF35" s="283"/>
      <c r="BG35" s="136">
        <v>-5024</v>
      </c>
      <c r="BH35" s="136">
        <v>-5010</v>
      </c>
      <c r="BI35" s="136">
        <v>-12933</v>
      </c>
      <c r="BJ35" s="136">
        <v>-15123</v>
      </c>
      <c r="BL35" s="291">
        <f t="shared" si="0"/>
        <v>-0.35449035342325419</v>
      </c>
      <c r="BM35" s="292">
        <f t="shared" si="1"/>
        <v>0.64550964657674581</v>
      </c>
    </row>
    <row r="36" spans="2:67" s="18" customFormat="1" ht="15" x14ac:dyDescent="0.25">
      <c r="B36" s="3" t="s">
        <v>210</v>
      </c>
      <c r="C36" s="3" t="s">
        <v>208</v>
      </c>
      <c r="D36" s="102"/>
      <c r="E36" s="2"/>
      <c r="F36" s="2"/>
      <c r="G36" s="2"/>
      <c r="H36" s="1"/>
      <c r="I36" s="138"/>
      <c r="J36" s="2"/>
      <c r="K36" s="2"/>
      <c r="L36" s="2"/>
      <c r="M36" s="2"/>
      <c r="N36" s="138"/>
      <c r="O36" s="2"/>
      <c r="P36" s="2"/>
      <c r="Q36" s="2"/>
      <c r="R36" s="2"/>
      <c r="S36" s="138"/>
      <c r="T36" s="138"/>
      <c r="U36" s="138">
        <f>SUM(U34:U35)</f>
        <v>15049</v>
      </c>
      <c r="V36" s="138">
        <f>SUM(V34:V35)</f>
        <v>17875</v>
      </c>
      <c r="W36" s="2"/>
      <c r="X36" s="138">
        <f>SUM(X34:X35)</f>
        <v>13751</v>
      </c>
      <c r="Y36" s="138">
        <f>SUM(Y34:Y35)</f>
        <v>21293</v>
      </c>
      <c r="Z36" s="138">
        <f>SUM(Z34:Z35)</f>
        <v>23046</v>
      </c>
      <c r="AA36" s="138">
        <f>SUM(AA34:AA35)</f>
        <v>27148</v>
      </c>
      <c r="AB36" s="2"/>
      <c r="AC36" s="138">
        <f>SUM(AC34:AC35)</f>
        <v>1571</v>
      </c>
      <c r="AD36" s="138">
        <f>SUM(AD34:AD35)</f>
        <v>1946</v>
      </c>
      <c r="AE36" s="138">
        <f>SUM(AE34:AE35)</f>
        <v>10135</v>
      </c>
      <c r="AF36" s="138">
        <f>SUM(AF34:AF35)</f>
        <v>14260</v>
      </c>
      <c r="AG36" s="138"/>
      <c r="AH36" s="138">
        <f>SUM(AH34:AH35)</f>
        <v>4146</v>
      </c>
      <c r="AI36" s="138">
        <f>SUM(AI34:AI35)</f>
        <v>3425</v>
      </c>
      <c r="AJ36" s="138">
        <f>SUM(AJ34:AJ35)</f>
        <v>7366</v>
      </c>
      <c r="AK36" s="194">
        <f>SUM(AK34:AK35)</f>
        <v>13318</v>
      </c>
      <c r="AL36" s="2"/>
      <c r="AM36" s="194">
        <f>SUM(AM34:AM35)</f>
        <v>8774</v>
      </c>
      <c r="AN36" s="138">
        <f>SUM(AN34:AN35)</f>
        <v>17196</v>
      </c>
      <c r="AO36" s="138">
        <f>SUM(AO34:AO35)</f>
        <v>22988</v>
      </c>
      <c r="AP36" s="194">
        <f>SUM(AP34:AP35)</f>
        <v>24786</v>
      </c>
      <c r="AQ36" s="2"/>
      <c r="AR36" s="194">
        <f>SUM(AR34:AR35)</f>
        <v>-10126</v>
      </c>
      <c r="AS36" s="194">
        <f>SUM(AS34:AS35)</f>
        <v>-986</v>
      </c>
      <c r="AT36" s="194">
        <f>SUM(AT34:AT35)</f>
        <v>-4161</v>
      </c>
      <c r="AU36" s="194">
        <f>SUM(AU34:AU35)</f>
        <v>3836</v>
      </c>
      <c r="AV36" s="194"/>
      <c r="AW36" s="194">
        <f>SUM(AW34:AW35)</f>
        <v>10615</v>
      </c>
      <c r="AX36" s="194">
        <f>SUM(AX34:AX35)</f>
        <v>29678</v>
      </c>
      <c r="AY36" s="194">
        <f>SUM(AY34:AY35)</f>
        <v>50934</v>
      </c>
      <c r="AZ36" s="258"/>
      <c r="BA36" s="194"/>
      <c r="BB36" s="194">
        <f>SUM(BB34:BB35)</f>
        <v>35892</v>
      </c>
      <c r="BC36" s="194">
        <f>SUM(BC34:BC35)</f>
        <v>74330</v>
      </c>
      <c r="BD36" s="194">
        <f>SUM(BD34:BD35)</f>
        <v>86318</v>
      </c>
      <c r="BE36" s="194">
        <f>SUM(BE34:BE35)</f>
        <v>91034</v>
      </c>
      <c r="BF36" s="194"/>
      <c r="BG36" s="194">
        <f>SUM(BG34:BG35)</f>
        <v>15893</v>
      </c>
      <c r="BH36" s="194">
        <f>SUM(BH34:BH35)</f>
        <v>19043</v>
      </c>
      <c r="BI36" s="194">
        <f>SUM(BI34:BI35)</f>
        <v>25637</v>
      </c>
      <c r="BJ36" s="194">
        <f>SUM(BJ34:BJ35)</f>
        <v>35866</v>
      </c>
      <c r="BL36" s="291">
        <f t="shared" si="0"/>
        <v>-0.60601533492980653</v>
      </c>
      <c r="BM36" s="292">
        <f t="shared" si="1"/>
        <v>0.39398466507019353</v>
      </c>
    </row>
    <row r="37" spans="2:67" s="18" customFormat="1" ht="15" x14ac:dyDescent="0.25">
      <c r="B37" s="3" t="s">
        <v>211</v>
      </c>
      <c r="C37" s="3" t="s">
        <v>209</v>
      </c>
      <c r="D37" s="102"/>
      <c r="E37" s="2"/>
      <c r="F37" s="2"/>
      <c r="G37" s="2"/>
      <c r="H37" s="1"/>
      <c r="I37" s="138"/>
      <c r="J37" s="2"/>
      <c r="K37" s="2"/>
      <c r="L37" s="2"/>
      <c r="M37" s="2"/>
      <c r="N37" s="138"/>
      <c r="O37" s="2"/>
      <c r="P37" s="2"/>
      <c r="Q37" s="2"/>
      <c r="R37" s="2"/>
      <c r="S37" s="138"/>
      <c r="T37" s="138"/>
      <c r="U37" s="138">
        <v>-727</v>
      </c>
      <c r="V37" s="138">
        <v>-1169</v>
      </c>
      <c r="W37" s="2"/>
      <c r="X37" s="138">
        <v>-1094</v>
      </c>
      <c r="Y37" s="138">
        <v>-1572</v>
      </c>
      <c r="Z37" s="138">
        <v>-1623</v>
      </c>
      <c r="AA37" s="138">
        <v>-1623</v>
      </c>
      <c r="AB37" s="2"/>
      <c r="AC37" s="138"/>
      <c r="AD37" s="138"/>
      <c r="AE37" s="138"/>
      <c r="AF37" s="138"/>
      <c r="AG37" s="138"/>
      <c r="AH37" s="138"/>
      <c r="AI37" s="138"/>
      <c r="AJ37" s="138"/>
      <c r="AK37" s="181"/>
      <c r="AL37" s="2"/>
      <c r="AM37" s="181"/>
      <c r="AN37" s="181"/>
      <c r="AO37" s="181"/>
      <c r="AP37" s="232"/>
      <c r="AQ37" s="2"/>
      <c r="AR37" s="181"/>
      <c r="AS37" s="181"/>
      <c r="AT37" s="181"/>
      <c r="AU37" s="181"/>
      <c r="AV37" s="181"/>
      <c r="AW37" s="181"/>
      <c r="AX37" s="194"/>
      <c r="AY37" s="194"/>
      <c r="AZ37" s="307"/>
      <c r="BA37" s="181"/>
      <c r="BB37" s="181"/>
      <c r="BC37" s="194"/>
      <c r="BD37" s="194"/>
      <c r="BE37" s="181"/>
      <c r="BF37" s="194"/>
      <c r="BG37" s="181"/>
      <c r="BH37" s="181"/>
      <c r="BI37" s="181"/>
      <c r="BJ37" s="181"/>
      <c r="BL37" s="291" t="e">
        <f t="shared" si="0"/>
        <v>#DIV/0!</v>
      </c>
      <c r="BM37" s="292" t="e">
        <f t="shared" si="1"/>
        <v>#DIV/0!</v>
      </c>
    </row>
    <row r="38" spans="2:67" x14ac:dyDescent="0.25">
      <c r="B38" s="117" t="s">
        <v>62</v>
      </c>
      <c r="C38" s="117" t="s">
        <v>9</v>
      </c>
      <c r="D38" s="74">
        <f t="shared" ref="D38:I38" si="10">SUM(D34:D35)</f>
        <v>5123</v>
      </c>
      <c r="E38" s="74">
        <f t="shared" si="10"/>
        <v>6585</v>
      </c>
      <c r="F38" s="74">
        <f t="shared" si="10"/>
        <v>11717</v>
      </c>
      <c r="G38" s="74">
        <f t="shared" si="10"/>
        <v>14861</v>
      </c>
      <c r="H38" s="74"/>
      <c r="I38" s="74">
        <f t="shared" si="10"/>
        <v>2358</v>
      </c>
      <c r="J38" s="74">
        <f>SUM(J34:J35)</f>
        <v>5236</v>
      </c>
      <c r="K38" s="74">
        <f t="shared" ref="K38:Q38" si="11">SUM(K34:K35)</f>
        <v>8010</v>
      </c>
      <c r="L38" s="74">
        <f t="shared" si="11"/>
        <v>13019</v>
      </c>
      <c r="M38" s="74"/>
      <c r="N38" s="74">
        <f t="shared" si="11"/>
        <v>1437</v>
      </c>
      <c r="O38" s="74">
        <f t="shared" si="11"/>
        <v>6550</v>
      </c>
      <c r="P38" s="74">
        <f t="shared" si="11"/>
        <v>9695</v>
      </c>
      <c r="Q38" s="74">
        <f t="shared" si="11"/>
        <v>6904</v>
      </c>
      <c r="R38" s="74"/>
      <c r="S38" s="74">
        <f>SUM(S34:S35)</f>
        <v>7067</v>
      </c>
      <c r="T38" s="74">
        <f>SUM(T34:T35)</f>
        <v>12063</v>
      </c>
      <c r="U38" s="74">
        <f>U36+U37</f>
        <v>14322</v>
      </c>
      <c r="V38" s="74">
        <f>V36+V37</f>
        <v>16706</v>
      </c>
      <c r="W38" s="74"/>
      <c r="X38" s="74">
        <f>X36+X37</f>
        <v>12657</v>
      </c>
      <c r="Y38" s="74">
        <f>Y36+Y37</f>
        <v>19721</v>
      </c>
      <c r="Z38" s="74">
        <f>Z36+Z37</f>
        <v>21423</v>
      </c>
      <c r="AA38" s="74">
        <f>AA36+AA37</f>
        <v>25525</v>
      </c>
      <c r="AB38" s="74"/>
      <c r="AC38" s="74">
        <f>AC36+AC37</f>
        <v>1571</v>
      </c>
      <c r="AD38" s="74">
        <f>AD36+AD37</f>
        <v>1946</v>
      </c>
      <c r="AE38" s="74">
        <f>AE36+AE37</f>
        <v>10135</v>
      </c>
      <c r="AF38" s="74">
        <f>AF36+AF37</f>
        <v>14260</v>
      </c>
      <c r="AG38" s="74"/>
      <c r="AH38" s="74">
        <f>AH36+AH37</f>
        <v>4146</v>
      </c>
      <c r="AI38" s="74">
        <f>AI36+AI37</f>
        <v>3425</v>
      </c>
      <c r="AJ38" s="74">
        <f>AJ36+AJ37</f>
        <v>7366</v>
      </c>
      <c r="AK38" s="193">
        <f>AK36+AK37</f>
        <v>13318</v>
      </c>
      <c r="AL38" s="74"/>
      <c r="AM38" s="193">
        <f>AM36+AM37</f>
        <v>8774</v>
      </c>
      <c r="AN38" s="74">
        <f>AN36+AN37</f>
        <v>17196</v>
      </c>
      <c r="AO38" s="74">
        <f>AO36+AO37</f>
        <v>22988</v>
      </c>
      <c r="AP38" s="193">
        <f>AP36+AP37</f>
        <v>24786</v>
      </c>
      <c r="AQ38" s="74"/>
      <c r="AR38" s="193">
        <f>AR36+AR37</f>
        <v>-10126</v>
      </c>
      <c r="AS38" s="193">
        <f>AS36+AS37</f>
        <v>-986</v>
      </c>
      <c r="AT38" s="193">
        <f>AT36+AT37</f>
        <v>-4161</v>
      </c>
      <c r="AU38" s="193">
        <f>AU36+AU37</f>
        <v>3836</v>
      </c>
      <c r="AV38" s="193"/>
      <c r="AW38" s="193">
        <f>AW36+AW37</f>
        <v>10615</v>
      </c>
      <c r="AX38" s="193">
        <f>AX36+AX37</f>
        <v>29678</v>
      </c>
      <c r="AY38" s="193">
        <f>AY36+AY37</f>
        <v>50934</v>
      </c>
      <c r="AZ38" s="308"/>
      <c r="BA38" s="193"/>
      <c r="BB38" s="193">
        <f>BB36+BB37</f>
        <v>35892</v>
      </c>
      <c r="BC38" s="193">
        <f>BC36+BC37</f>
        <v>74330</v>
      </c>
      <c r="BD38" s="193">
        <f>BD36+BD37</f>
        <v>86318</v>
      </c>
      <c r="BE38" s="193">
        <f>BE36+BE37</f>
        <v>91034</v>
      </c>
      <c r="BF38" s="193"/>
      <c r="BG38" s="193">
        <f>BG36+BG37</f>
        <v>15893</v>
      </c>
      <c r="BH38" s="193">
        <f>BH36+BH37</f>
        <v>19043</v>
      </c>
      <c r="BI38" s="193">
        <f>BI36+BI37</f>
        <v>25637</v>
      </c>
      <c r="BJ38" s="193">
        <f>BJ36+BJ37</f>
        <v>35866</v>
      </c>
      <c r="BK38" s="295"/>
      <c r="BL38" s="291">
        <f t="shared" si="0"/>
        <v>-0.60601533492980653</v>
      </c>
      <c r="BM38" s="292">
        <f t="shared" si="1"/>
        <v>0.39398466507019353</v>
      </c>
    </row>
    <row r="39" spans="2:67" s="23" customFormat="1" x14ac:dyDescent="0.25">
      <c r="B39" s="3" t="s">
        <v>64</v>
      </c>
      <c r="C39" s="3" t="s">
        <v>21</v>
      </c>
      <c r="D39" s="1"/>
      <c r="E39" s="2"/>
      <c r="F39" s="1"/>
      <c r="G39" s="1"/>
      <c r="H39" s="1"/>
      <c r="I39" s="90"/>
      <c r="J39" s="2"/>
      <c r="K39" s="2"/>
      <c r="L39" s="2"/>
      <c r="M39" s="2"/>
      <c r="N39" s="22"/>
      <c r="O39" s="2"/>
      <c r="P39" s="2"/>
      <c r="Q39" s="2"/>
      <c r="R39" s="2"/>
      <c r="S39" s="22"/>
      <c r="T39" s="22"/>
      <c r="U39" s="22"/>
      <c r="V39" s="22"/>
      <c r="W39" s="2"/>
      <c r="X39" s="22"/>
      <c r="Y39" s="22"/>
      <c r="Z39" s="22"/>
      <c r="AA39" s="22"/>
      <c r="AB39" s="2"/>
      <c r="AC39" s="22"/>
      <c r="AD39" s="22"/>
      <c r="AE39" s="22"/>
      <c r="AF39" s="22"/>
      <c r="AG39" s="22"/>
      <c r="AH39" s="22"/>
      <c r="AI39" s="22"/>
      <c r="AJ39" s="22"/>
      <c r="AK39" s="179"/>
      <c r="AL39" s="2"/>
      <c r="AM39" s="179"/>
      <c r="AN39" s="179"/>
      <c r="AO39" s="179"/>
      <c r="AP39" s="233"/>
      <c r="AQ39" s="2"/>
      <c r="AR39" s="179"/>
      <c r="AS39" s="179"/>
      <c r="AT39" s="179"/>
      <c r="AU39" s="179"/>
      <c r="AV39" s="179"/>
      <c r="AW39" s="179"/>
      <c r="AX39" s="136"/>
      <c r="AY39" s="136"/>
      <c r="AZ39" s="305"/>
      <c r="BA39" s="179"/>
      <c r="BB39" s="179"/>
      <c r="BC39" s="136"/>
      <c r="BD39" s="136"/>
      <c r="BE39" s="179"/>
      <c r="BF39" s="136"/>
      <c r="BG39" s="179"/>
      <c r="BH39" s="179"/>
      <c r="BI39" s="179"/>
      <c r="BJ39" s="179"/>
      <c r="BL39" s="291"/>
      <c r="BM39" s="292"/>
    </row>
    <row r="40" spans="2:67" s="23" customFormat="1" x14ac:dyDescent="0.25">
      <c r="B40" s="53" t="s">
        <v>65</v>
      </c>
      <c r="C40" s="53" t="s">
        <v>22</v>
      </c>
      <c r="D40" s="22">
        <v>4840</v>
      </c>
      <c r="E40" s="20">
        <v>6185</v>
      </c>
      <c r="F40" s="20">
        <v>11204</v>
      </c>
      <c r="G40" s="20">
        <v>14195</v>
      </c>
      <c r="H40" s="1"/>
      <c r="I40" s="22">
        <v>2089</v>
      </c>
      <c r="J40" s="20">
        <v>4636</v>
      </c>
      <c r="K40" s="20">
        <v>7290</v>
      </c>
      <c r="L40" s="20">
        <v>12225</v>
      </c>
      <c r="M40" s="20"/>
      <c r="N40" s="22">
        <v>831</v>
      </c>
      <c r="O40" s="20">
        <v>6140</v>
      </c>
      <c r="P40" s="20">
        <v>8620</v>
      </c>
      <c r="Q40" s="20">
        <v>4381</v>
      </c>
      <c r="R40" s="20"/>
      <c r="S40" s="22">
        <v>6776</v>
      </c>
      <c r="T40" s="22">
        <v>11841</v>
      </c>
      <c r="U40" s="22">
        <v>12984</v>
      </c>
      <c r="V40" s="22">
        <v>14739</v>
      </c>
      <c r="W40" s="20"/>
      <c r="X40" s="136">
        <v>13186</v>
      </c>
      <c r="Y40" s="136">
        <v>13555</v>
      </c>
      <c r="Z40" s="136">
        <v>22121</v>
      </c>
      <c r="AA40" s="22">
        <v>26155</v>
      </c>
      <c r="AB40" s="20"/>
      <c r="AC40" s="136">
        <v>1482</v>
      </c>
      <c r="AD40" s="136">
        <v>1667</v>
      </c>
      <c r="AE40" s="136">
        <v>9610</v>
      </c>
      <c r="AF40" s="136">
        <v>13432</v>
      </c>
      <c r="AG40" s="136"/>
      <c r="AH40" s="136">
        <v>3933</v>
      </c>
      <c r="AI40" s="136">
        <v>3186</v>
      </c>
      <c r="AJ40" s="136">
        <v>7003</v>
      </c>
      <c r="AK40" s="136">
        <v>12768</v>
      </c>
      <c r="AL40" s="20"/>
      <c r="AM40" s="136">
        <v>8609</v>
      </c>
      <c r="AN40" s="136">
        <v>16827</v>
      </c>
      <c r="AO40" s="136">
        <v>22462</v>
      </c>
      <c r="AP40" s="136">
        <v>24219</v>
      </c>
      <c r="AQ40" s="20"/>
      <c r="AR40" s="136">
        <v>-10250</v>
      </c>
      <c r="AS40" s="136">
        <v>-1295</v>
      </c>
      <c r="AT40" s="136">
        <v>-4562</v>
      </c>
      <c r="AU40" s="136">
        <v>3310</v>
      </c>
      <c r="AV40" s="136"/>
      <c r="AW40" s="136">
        <v>10478</v>
      </c>
      <c r="AX40" s="136">
        <v>29321</v>
      </c>
      <c r="AY40" s="136">
        <v>50360</v>
      </c>
      <c r="AZ40" s="299"/>
      <c r="BA40" s="136"/>
      <c r="BB40" s="136">
        <v>35685</v>
      </c>
      <c r="BC40" s="136">
        <v>74003</v>
      </c>
      <c r="BD40" s="136">
        <v>85827</v>
      </c>
      <c r="BE40" s="136">
        <v>90434</v>
      </c>
      <c r="BF40" s="283"/>
      <c r="BG40" s="136">
        <v>15778</v>
      </c>
      <c r="BH40" s="136">
        <v>18939</v>
      </c>
      <c r="BI40" s="136">
        <v>25496</v>
      </c>
      <c r="BJ40" s="136">
        <v>35721</v>
      </c>
      <c r="BK40" s="293"/>
      <c r="BL40" s="291">
        <f t="shared" si="0"/>
        <v>-0.60500475484883998</v>
      </c>
      <c r="BM40" s="292">
        <f t="shared" si="1"/>
        <v>0.39499524515115997</v>
      </c>
    </row>
    <row r="41" spans="2:67" s="23" customFormat="1" ht="15" thickBot="1" x14ac:dyDescent="0.3">
      <c r="B41" s="119" t="s">
        <v>66</v>
      </c>
      <c r="C41" s="119" t="s">
        <v>23</v>
      </c>
      <c r="D41" s="120">
        <f>D38-D40</f>
        <v>283</v>
      </c>
      <c r="E41" s="120">
        <f>E38-E40</f>
        <v>400</v>
      </c>
      <c r="F41" s="120">
        <f>F38-F40</f>
        <v>513</v>
      </c>
      <c r="G41" s="120">
        <f>G38-G40</f>
        <v>666</v>
      </c>
      <c r="H41" s="120"/>
      <c r="I41" s="120">
        <f>I38-I40</f>
        <v>269</v>
      </c>
      <c r="J41" s="120">
        <f>J38-J40</f>
        <v>600</v>
      </c>
      <c r="K41" s="120">
        <f>K38-K40</f>
        <v>720</v>
      </c>
      <c r="L41" s="120">
        <f>L38-L40</f>
        <v>794</v>
      </c>
      <c r="M41" s="120"/>
      <c r="N41" s="120">
        <f>N38-N40</f>
        <v>606</v>
      </c>
      <c r="O41" s="120">
        <f>O38-O40</f>
        <v>410</v>
      </c>
      <c r="P41" s="120">
        <f>P38-P40</f>
        <v>1075</v>
      </c>
      <c r="Q41" s="120">
        <f>Q38-Q40</f>
        <v>2523</v>
      </c>
      <c r="R41" s="120"/>
      <c r="S41" s="120">
        <f>S38-S40</f>
        <v>291</v>
      </c>
      <c r="T41" s="120">
        <f>T38-T40</f>
        <v>222</v>
      </c>
      <c r="U41" s="120">
        <f>U38-U40</f>
        <v>1338</v>
      </c>
      <c r="V41" s="120">
        <f>V38-V40</f>
        <v>1967</v>
      </c>
      <c r="W41" s="120"/>
      <c r="X41" s="137">
        <f>X38-X40</f>
        <v>-529</v>
      </c>
      <c r="Y41" s="137">
        <f>Y38-Y40</f>
        <v>6166</v>
      </c>
      <c r="Z41" s="137">
        <f>Z38-Z40</f>
        <v>-698</v>
      </c>
      <c r="AA41" s="120">
        <f>AA38-AA40</f>
        <v>-630</v>
      </c>
      <c r="AB41" s="120"/>
      <c r="AC41" s="137">
        <f>AC38-AC40</f>
        <v>89</v>
      </c>
      <c r="AD41" s="137">
        <f>AD38-AD40</f>
        <v>279</v>
      </c>
      <c r="AE41" s="137">
        <f>AE38-AE40</f>
        <v>525</v>
      </c>
      <c r="AF41" s="137">
        <f>AF38-AF40</f>
        <v>828</v>
      </c>
      <c r="AG41" s="137"/>
      <c r="AH41" s="137">
        <f>AH38-AH40</f>
        <v>213</v>
      </c>
      <c r="AI41" s="137">
        <f>AI38-AI40</f>
        <v>239</v>
      </c>
      <c r="AJ41" s="137">
        <f>AJ38-AJ40</f>
        <v>363</v>
      </c>
      <c r="AK41" s="137">
        <v>550</v>
      </c>
      <c r="AL41" s="120"/>
      <c r="AM41" s="231">
        <f>AM38-AM40</f>
        <v>165</v>
      </c>
      <c r="AN41" s="137">
        <f>AN38-AN40</f>
        <v>369</v>
      </c>
      <c r="AO41" s="137">
        <f>AO38-AO40</f>
        <v>526</v>
      </c>
      <c r="AP41" s="231">
        <f>AP38-AP40</f>
        <v>567</v>
      </c>
      <c r="AQ41" s="120"/>
      <c r="AR41" s="231">
        <f>AR38-AR40</f>
        <v>124</v>
      </c>
      <c r="AS41" s="231">
        <f>AS38-AS40</f>
        <v>309</v>
      </c>
      <c r="AT41" s="231">
        <f>AT38-AT40</f>
        <v>401</v>
      </c>
      <c r="AU41" s="231">
        <f>AU38-AU40</f>
        <v>526</v>
      </c>
      <c r="AV41" s="231"/>
      <c r="AW41" s="231">
        <f>AW38-AW40</f>
        <v>137</v>
      </c>
      <c r="AX41" s="137">
        <f>AX38-AX40</f>
        <v>357</v>
      </c>
      <c r="AY41" s="137">
        <v>574</v>
      </c>
      <c r="AZ41" s="309"/>
      <c r="BA41" s="231"/>
      <c r="BB41" s="231">
        <f>BB38-BB40</f>
        <v>207</v>
      </c>
      <c r="BC41" s="231">
        <f>BC38-BC40</f>
        <v>327</v>
      </c>
      <c r="BD41" s="231">
        <f>BD38-BD40</f>
        <v>491</v>
      </c>
      <c r="BE41" s="231">
        <f>BE38-BE40</f>
        <v>600</v>
      </c>
      <c r="BF41" s="231"/>
      <c r="BG41" s="231">
        <f>BG38-BG40</f>
        <v>115</v>
      </c>
      <c r="BH41" s="231">
        <f>BH38-BH40</f>
        <v>104</v>
      </c>
      <c r="BI41" s="231">
        <f>BI38-BI40</f>
        <v>141</v>
      </c>
      <c r="BJ41" s="231">
        <f>BJ38-BJ40</f>
        <v>145</v>
      </c>
      <c r="BL41" s="291">
        <f t="shared" si="0"/>
        <v>-0.7583333333333333</v>
      </c>
      <c r="BM41" s="292">
        <f t="shared" si="1"/>
        <v>0.24166666666666667</v>
      </c>
    </row>
    <row r="42" spans="2:67" s="23" customFormat="1" x14ac:dyDescent="0.25">
      <c r="B42" s="53"/>
      <c r="C42" s="53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H42" s="22"/>
      <c r="AI42" s="22"/>
      <c r="AJ42" s="22"/>
      <c r="AK42" s="179"/>
      <c r="AL42" s="22"/>
      <c r="AM42" s="179"/>
      <c r="AN42" s="179"/>
      <c r="AO42" s="179"/>
      <c r="AQ42" s="22"/>
      <c r="AR42" s="179"/>
      <c r="AS42" s="179"/>
      <c r="AT42" s="179"/>
      <c r="AU42" s="179"/>
      <c r="AV42" s="179"/>
      <c r="AW42" s="179"/>
      <c r="AX42" s="136"/>
      <c r="AY42" s="136"/>
      <c r="AZ42" s="179"/>
      <c r="BA42" s="179"/>
      <c r="BB42" s="179"/>
      <c r="BC42" s="136"/>
      <c r="BD42" s="136"/>
      <c r="BE42" s="136"/>
      <c r="BF42" s="136"/>
      <c r="BG42" s="179"/>
      <c r="BH42" s="179"/>
      <c r="BI42" s="179"/>
      <c r="BJ42" s="179"/>
      <c r="BL42" s="291"/>
      <c r="BM42" s="292"/>
    </row>
    <row r="43" spans="2:67" x14ac:dyDescent="0.25">
      <c r="B43" s="121" t="s">
        <v>163</v>
      </c>
      <c r="C43" s="121" t="s">
        <v>164</v>
      </c>
      <c r="D43" s="122"/>
      <c r="E43" s="122"/>
      <c r="F43" s="122"/>
      <c r="G43" s="122"/>
      <c r="H43" s="122"/>
      <c r="I43" s="122"/>
      <c r="J43" s="122"/>
      <c r="K43" s="122"/>
      <c r="L43" s="122"/>
      <c r="M43" s="122"/>
      <c r="N43" s="133"/>
      <c r="O43" s="122"/>
      <c r="P43" s="122"/>
      <c r="Q43" s="122"/>
      <c r="R43" s="122"/>
      <c r="S43" s="133"/>
      <c r="T43" s="133"/>
      <c r="U43" s="133"/>
      <c r="V43" s="133"/>
      <c r="W43" s="122"/>
      <c r="X43" s="133"/>
      <c r="Y43" s="133"/>
      <c r="Z43" s="133"/>
      <c r="AA43" s="133"/>
      <c r="AB43" s="122"/>
      <c r="AC43" s="133"/>
      <c r="AD43" s="133"/>
      <c r="AE43" s="133"/>
      <c r="AF43" s="133"/>
      <c r="AG43" s="133"/>
      <c r="AH43" s="133"/>
      <c r="AI43" s="133"/>
      <c r="AJ43" s="133"/>
      <c r="AK43" s="182"/>
      <c r="AL43" s="122"/>
      <c r="AM43" s="182"/>
      <c r="AN43" s="182"/>
      <c r="AO43" s="182"/>
      <c r="AP43" s="182"/>
      <c r="AQ43" s="122"/>
      <c r="AR43" s="182"/>
      <c r="AS43" s="182"/>
      <c r="AT43" s="182"/>
      <c r="AU43" s="182"/>
      <c r="AV43" s="182"/>
      <c r="AW43" s="182"/>
      <c r="AX43" s="271"/>
      <c r="AY43" s="271"/>
      <c r="AZ43" s="182"/>
      <c r="BA43" s="182"/>
      <c r="BB43" s="182"/>
      <c r="BC43" s="271"/>
      <c r="BD43" s="271"/>
      <c r="BE43" s="271"/>
      <c r="BF43" s="271"/>
      <c r="BG43" s="182"/>
      <c r="BH43" s="182"/>
      <c r="BI43" s="182"/>
      <c r="BJ43" s="182"/>
      <c r="BL43" s="291"/>
      <c r="BM43" s="292"/>
    </row>
    <row r="44" spans="2:67" x14ac:dyDescent="0.25">
      <c r="B44" s="3" t="s">
        <v>63</v>
      </c>
      <c r="C44" s="3" t="s">
        <v>134</v>
      </c>
      <c r="D44" s="2">
        <f>D38-((D16+D17+D27+D28)*0.8)</f>
        <v>3785.3999999999996</v>
      </c>
      <c r="E44" s="2">
        <f>E38-((E16+E17+E27+E28)*0.8)</f>
        <v>6902.6</v>
      </c>
      <c r="F44" s="2">
        <f>F38-((F16+F17+F27+F28)*0.8)</f>
        <v>10614.6</v>
      </c>
      <c r="G44" s="2">
        <f>G38-((G16+G17+G27+G28)*0.8)</f>
        <v>13485.8</v>
      </c>
      <c r="H44" s="2"/>
      <c r="I44" s="2">
        <f>I38-((I16+I17+I27+I28)*0.8)</f>
        <v>2793.2</v>
      </c>
      <c r="J44" s="2">
        <f>J38-((J16+J17+J27+J28)*0.8)</f>
        <v>6356.8</v>
      </c>
      <c r="K44" s="2">
        <f>K38-((K16+K17+K27+K28)*0.8)</f>
        <v>9151.6</v>
      </c>
      <c r="L44" s="2">
        <f>L38-((L16+L17+L27+L28)*0.8)</f>
        <v>14473.4</v>
      </c>
      <c r="M44" s="2"/>
      <c r="N44" s="2">
        <f>N38-((N16+N17+N27+N28)*0.8)</f>
        <v>3390.6000000000004</v>
      </c>
      <c r="O44" s="2">
        <f>O38-((O16+O17+O27+O28)*0.8)</f>
        <v>7579.6</v>
      </c>
      <c r="P44" s="2">
        <f>P38-((P16+P17+P27+P28)*0.8)</f>
        <v>14440.6</v>
      </c>
      <c r="Q44" s="2">
        <f>Q38-((Q16+Q17+Q27+Q28)*0.8)</f>
        <v>21121.599999999999</v>
      </c>
      <c r="R44" s="2"/>
      <c r="S44" s="2">
        <f>S38-((S16+S17+S27+S28)*0.8)</f>
        <v>8156.6</v>
      </c>
      <c r="T44" s="2">
        <f>T38-((T16+T17+T27+T28)*0.8)</f>
        <v>11442.2</v>
      </c>
      <c r="U44" s="2">
        <f>U38-((U16+U17+U27+U28)*0.8)</f>
        <v>18541.2</v>
      </c>
      <c r="V44" s="2">
        <f>V38-((V16+V17+V27+V28)*0.8)</f>
        <v>22890</v>
      </c>
      <c r="W44" s="2"/>
      <c r="X44" s="2">
        <f>X38-((X16+X17+X27+X28)*0.8)</f>
        <v>11156.2</v>
      </c>
      <c r="Y44" s="2">
        <f>Y38-((Y16+Y17+Y27+Y28)*0.8)</f>
        <v>17810.599999999999</v>
      </c>
      <c r="Z44" s="2">
        <f>Z38-((Z16+Z17+Z27+Z28)*0.8)</f>
        <v>18963.8</v>
      </c>
      <c r="AA44" s="2">
        <f>AA38-((AA16+AA17+AA27+AA28)*0.8)</f>
        <v>21365.8</v>
      </c>
      <c r="AB44" s="2"/>
      <c r="AC44" s="2">
        <f>AC38-((AC16+AC17+AC27+AC28)*0.8)</f>
        <v>50.199999999999818</v>
      </c>
      <c r="AD44" s="2">
        <f>AD38-((AD16+AD17+AD27+AD28)*0.8)</f>
        <v>2134</v>
      </c>
      <c r="AE44" s="2">
        <f>AE38-((AE16+AE17+AE27+AE28)*0.8)</f>
        <v>10146.200000000001</v>
      </c>
      <c r="AF44" s="2">
        <f>AF38-((AF16+AF17+AF27+AF28)*0.8)</f>
        <v>14024</v>
      </c>
      <c r="AG44" s="2"/>
      <c r="AH44" s="2">
        <f>AH38-((AH16+AH17+AH27+AH28)*0.8)</f>
        <v>4024.4</v>
      </c>
      <c r="AI44" s="2">
        <f>AI38-((AI16+AI17+AI27+AI28)*0.8)</f>
        <v>5176.2</v>
      </c>
      <c r="AJ44" s="2">
        <f>AJ38-((AJ16+AJ17+AJ27+AJ28)*0.8)</f>
        <v>11052.4</v>
      </c>
      <c r="AK44" s="154">
        <f>AK38-((AK16+AK17+AK27+AK28)*0.8)</f>
        <v>18952.400000000001</v>
      </c>
      <c r="AL44" s="2"/>
      <c r="AM44" s="154">
        <f>AM38-((AM16+AM17+AM27+AM28)*0.8)</f>
        <v>5066</v>
      </c>
      <c r="AN44" s="2">
        <f>AN38-((AN16+AN17+AN27+AN28)*0.8)</f>
        <v>12468.8</v>
      </c>
      <c r="AO44" s="2">
        <f>AO38-((AO16+AO17+AO27+AO28)*0.8)</f>
        <v>18488</v>
      </c>
      <c r="AP44" s="228">
        <f>AP38-((AP16+AP17+AP27+AP28)*0.8)</f>
        <v>19175.599999999999</v>
      </c>
      <c r="AQ44" s="2"/>
      <c r="AR44" s="154">
        <f>AR38-((AR16+AR17+AR27+AR28)*0.8)</f>
        <v>-285.19999999999891</v>
      </c>
      <c r="AS44" s="154">
        <f>AS38-((AS16+AS17+AS27+AS28)*0.8)</f>
        <v>4703.6000000000004</v>
      </c>
      <c r="AT44" s="154">
        <f>AT38-((AT16+AT17+AT27+AT28)*0.8)</f>
        <v>8449.4000000000015</v>
      </c>
      <c r="AU44" s="228">
        <f>AU38-((AU16+AU17+AU27+AU28)*0.8)</f>
        <v>12424</v>
      </c>
      <c r="AV44" s="228"/>
      <c r="AW44" s="228">
        <f>AW38-((AW16+AW17+AW27+AW28)*0.8)</f>
        <v>11018.2</v>
      </c>
      <c r="AX44" s="154">
        <f>AX38-((AX16+AX17+AX27+AX28)*0.8)</f>
        <v>28166</v>
      </c>
      <c r="AY44" s="154">
        <f>AY38-((AY16+AY17+AY27+AY28)*0.8)</f>
        <v>49342</v>
      </c>
      <c r="AZ44" s="306"/>
      <c r="BA44" s="228"/>
      <c r="BB44" s="228">
        <f>BB38-((BB16+BB17+BB27+BB28)*0.8)</f>
        <v>42884.800000000003</v>
      </c>
      <c r="BC44" s="228">
        <f>BC38-((BC16+BC17+BC27+BC28)*0.8)</f>
        <v>62954.8</v>
      </c>
      <c r="BD44" s="228">
        <f>BD38-((BD16+BD17+BD27+BD28)*0.8)</f>
        <v>79605.2</v>
      </c>
      <c r="BE44" s="228">
        <f>BE38-((BE16+BE17+BE27+BE28)*0.8)</f>
        <v>88937.2</v>
      </c>
      <c r="BF44" s="228"/>
      <c r="BG44" s="228">
        <f>BG38-((BG16+BG17+BG27+BG28)*0.8)</f>
        <v>14457</v>
      </c>
      <c r="BH44" s="228">
        <f>BH38-((BH16+BH17+BH27+BH28)*0.8)</f>
        <v>19733.400000000001</v>
      </c>
      <c r="BI44" s="228">
        <f>BI38-((BI16+BI17+BI27+BI28)*0.8)</f>
        <v>25825</v>
      </c>
      <c r="BJ44" s="228">
        <f>BJ38-((BJ16+BJ17+BJ27+BJ28)*0.8)</f>
        <v>36125.199999999997</v>
      </c>
      <c r="BL44" s="291">
        <f t="shared" si="0"/>
        <v>-0.59381226303504042</v>
      </c>
      <c r="BM44" s="292">
        <f t="shared" si="1"/>
        <v>0.40618773696495952</v>
      </c>
    </row>
    <row r="45" spans="2:67" x14ac:dyDescent="0.25">
      <c r="B45" s="53" t="s">
        <v>133</v>
      </c>
      <c r="C45" s="53" t="s">
        <v>298</v>
      </c>
      <c r="D45" s="90">
        <v>-460</v>
      </c>
      <c r="E45" s="20">
        <v>-986</v>
      </c>
      <c r="F45" s="20">
        <v>-1638</v>
      </c>
      <c r="G45" s="20">
        <v>-2390</v>
      </c>
      <c r="H45" s="21"/>
      <c r="I45" s="22">
        <v>-726</v>
      </c>
      <c r="J45" s="20">
        <v>-1477</v>
      </c>
      <c r="K45" s="20">
        <v>-2148</v>
      </c>
      <c r="L45" s="20">
        <v>-1894</v>
      </c>
      <c r="M45" s="20"/>
      <c r="N45" s="22">
        <v>-498</v>
      </c>
      <c r="O45" s="20">
        <f>-(337+210+65+1)</f>
        <v>-613</v>
      </c>
      <c r="P45" s="20">
        <f>-(684+350+173+4)</f>
        <v>-1211</v>
      </c>
      <c r="Q45" s="20">
        <v>-1880</v>
      </c>
      <c r="R45" s="20"/>
      <c r="S45" s="22">
        <v>-126</v>
      </c>
      <c r="T45" s="22">
        <v>-254</v>
      </c>
      <c r="U45" s="22">
        <v>-827</v>
      </c>
      <c r="V45" s="22">
        <v>-1056</v>
      </c>
      <c r="W45" s="20"/>
      <c r="X45" s="22">
        <v>-265</v>
      </c>
      <c r="Y45" s="22">
        <v>-499</v>
      </c>
      <c r="Z45" s="22">
        <v>-1048</v>
      </c>
      <c r="AA45" s="22">
        <v>-1090</v>
      </c>
      <c r="AB45" s="20"/>
      <c r="AC45" s="22">
        <v>-233</v>
      </c>
      <c r="AD45" s="22">
        <v>-463</v>
      </c>
      <c r="AE45" s="22">
        <v>-597</v>
      </c>
      <c r="AF45" s="22">
        <v>-793</v>
      </c>
      <c r="AG45" s="22"/>
      <c r="AH45" s="22">
        <v>-146</v>
      </c>
      <c r="AI45" s="22">
        <v>-3122</v>
      </c>
      <c r="AJ45" s="22">
        <v>-3825</v>
      </c>
      <c r="AK45" s="136">
        <v>-4788</v>
      </c>
      <c r="AL45" s="20"/>
      <c r="AM45" s="136">
        <v>-1765</v>
      </c>
      <c r="AN45" s="136">
        <v>-2165</v>
      </c>
      <c r="AO45" s="136">
        <v>-3292</v>
      </c>
      <c r="AP45" s="136">
        <v>-4417</v>
      </c>
      <c r="AQ45" s="20"/>
      <c r="AR45" s="136">
        <v>-1461</v>
      </c>
      <c r="AS45" s="136">
        <v>-1240</v>
      </c>
      <c r="AT45" s="136">
        <v>-2260</v>
      </c>
      <c r="AU45" s="136">
        <v>-3399</v>
      </c>
      <c r="AV45" s="136"/>
      <c r="AW45" s="136">
        <v>-1027</v>
      </c>
      <c r="AX45" s="136">
        <v>-1231</v>
      </c>
      <c r="AY45" s="136">
        <v>-1362</v>
      </c>
      <c r="AZ45" s="299"/>
      <c r="BA45" s="136"/>
      <c r="BB45" s="136">
        <v>-137</v>
      </c>
      <c r="BC45" s="136">
        <v>-164</v>
      </c>
      <c r="BD45" s="136">
        <v>-310</v>
      </c>
      <c r="BE45" s="136">
        <v>-394</v>
      </c>
      <c r="BF45" s="283"/>
      <c r="BG45" s="136">
        <v>-40</v>
      </c>
      <c r="BH45" s="136">
        <v>-2028</v>
      </c>
      <c r="BI45" s="136">
        <v>-3186</v>
      </c>
      <c r="BJ45" s="136">
        <v>-3409</v>
      </c>
      <c r="BL45" s="291">
        <f t="shared" si="0"/>
        <v>7.6522842639593911</v>
      </c>
      <c r="BM45" s="292">
        <f t="shared" si="1"/>
        <v>8.6522842639593911</v>
      </c>
      <c r="BO45" s="294"/>
    </row>
    <row r="46" spans="2:67" x14ac:dyDescent="0.25">
      <c r="B46" s="118" t="s">
        <v>283</v>
      </c>
      <c r="C46" s="118" t="s">
        <v>282</v>
      </c>
      <c r="D46" s="114">
        <f>D44-(D25+D31+D32+D33-D45)*0.8</f>
        <v>3095.7999999999997</v>
      </c>
      <c r="E46" s="114">
        <f>E44-(E25+E31+E32+E33-E45)*0.8</f>
        <v>6360.2000000000007</v>
      </c>
      <c r="F46" s="114">
        <f>F44-(F25+F31+F32+F33-F45)*0.8</f>
        <v>9374.6</v>
      </c>
      <c r="G46" s="114">
        <f>G44-(G25+G31+G32+G33-G45)*0.8</f>
        <v>11469</v>
      </c>
      <c r="H46" s="114"/>
      <c r="I46" s="114">
        <f>I44-(I25+I31+I32+I33-I45)*0.8</f>
        <v>2224.3999999999996</v>
      </c>
      <c r="J46" s="114">
        <f>J44-(J25+J31+J32+J33-J45)*0.8</f>
        <v>5140</v>
      </c>
      <c r="K46" s="114">
        <f>K44-(K25+K31+K32+K33-K45)*0.8</f>
        <v>7116.4000000000005</v>
      </c>
      <c r="L46" s="114">
        <f>L44-(L25+L31+L32+L33-L45)*0.8</f>
        <v>8725.4</v>
      </c>
      <c r="M46" s="114"/>
      <c r="N46" s="114">
        <f>N44-(N25+N31+N32+N33-N45)*0.8</f>
        <v>2583.4000000000005</v>
      </c>
      <c r="O46" s="114">
        <f>O44-(O25+O31+O32+O33-O45)*0.8</f>
        <v>4761.2000000000007</v>
      </c>
      <c r="P46" s="114">
        <f>P44-(P25+P31+P32+P33-P45)*0.8</f>
        <v>7426.2</v>
      </c>
      <c r="Q46" s="114">
        <f>Q44-(Q25+Q31+Q32+Q33-Q45)*0.8</f>
        <v>11377.599999999999</v>
      </c>
      <c r="R46" s="114"/>
      <c r="S46" s="114">
        <f>S44-(S25+S31+S32+S33-S45)*0.8</f>
        <v>8343</v>
      </c>
      <c r="T46" s="114">
        <f>T44-(T25+T31+T32+T33-T45)*0.8</f>
        <v>12019</v>
      </c>
      <c r="U46" s="114">
        <f>U44-(U25+U31+U32+U33-U45)*0.8</f>
        <v>18315.600000000002</v>
      </c>
      <c r="V46" s="114">
        <f>V44-(V25+V31+V32+V33-V45)*0.8</f>
        <v>23237.200000000001</v>
      </c>
      <c r="W46" s="114"/>
      <c r="X46" s="114">
        <f>X44-(X25+X31+X32+X33-X45)*0.8</f>
        <v>5482.6</v>
      </c>
      <c r="Y46" s="114">
        <f>Y44-(Y25+Y31+Y32+Y33-Y45)*0.8</f>
        <v>9495.3999999999978</v>
      </c>
      <c r="Z46" s="114">
        <f>Z44-(Z25+Z31+Z32+Z33-Z45)*0.8</f>
        <v>11183.8</v>
      </c>
      <c r="AA46" s="114">
        <f>AA44-(AA25+AA31+AA32+AA33-AA45)*0.8</f>
        <v>13775.399999999998</v>
      </c>
      <c r="AB46" s="114"/>
      <c r="AC46" s="114">
        <f>AC44-(AC25+AC31+AC32+AC33-AC45)*0.8</f>
        <v>3925.4</v>
      </c>
      <c r="AD46" s="114">
        <f>AD44-(AD25+AD31+AD32+AD33-AD45)*0.8</f>
        <v>6970.8</v>
      </c>
      <c r="AE46" s="114">
        <f>AE44-(AE25+AE31+AE32+AE33-AE45)*0.8</f>
        <v>9504.6</v>
      </c>
      <c r="AF46" s="114">
        <f>AF44-(AF25+AF31+AF32+AF33-AF45)*0.8</f>
        <v>13121.6</v>
      </c>
      <c r="AG46" s="114"/>
      <c r="AH46" s="114">
        <f>AH44-(AH25+AH31+AH32+AH33-AH45)*0.8</f>
        <v>3349.2</v>
      </c>
      <c r="AI46" s="114">
        <f>AI44-(AI25+AI31+AI32+AI33-AI45)*0.8</f>
        <v>4117</v>
      </c>
      <c r="AJ46" s="114">
        <f>AJ44-(AJ25+AJ31+AJ32+AJ33-AJ45)*0.8</f>
        <v>9523.5999999999985</v>
      </c>
      <c r="AK46" s="195">
        <f>AK44-(AK25+AK31+AK32+AK33-AK45)*0.8</f>
        <v>14405.2</v>
      </c>
      <c r="AL46" s="114"/>
      <c r="AM46" s="195">
        <f>AM44-(AM25+AM31+AM32+AM33-AM45)*0.8</f>
        <v>3719.6</v>
      </c>
      <c r="AN46" s="114">
        <f>AN44-(AN25+AN31+AN32+AN33-AN45)*0.8</f>
        <v>9984</v>
      </c>
      <c r="AO46" s="114">
        <f>AO44-(AO25+AO31+AO32+AO33-AO45)*0.8</f>
        <v>13406.4</v>
      </c>
      <c r="AP46" s="234">
        <f>AP44-(AP25+AP31+AP32+AP33-AP45)*0.8</f>
        <v>14485.999999999998</v>
      </c>
      <c r="AQ46" s="114"/>
      <c r="AR46" s="195">
        <f>AR44-(AR25+AR31+AR32+AR33-AR45)*0.8</f>
        <v>-671.599999999999</v>
      </c>
      <c r="AS46" s="195">
        <f>AS44-(AS25+AS31+AS32+AS33-AS45)*0.8</f>
        <v>5665.2000000000007</v>
      </c>
      <c r="AT46" s="195">
        <f>AT44-(AT25+AT31+AT32+AT33-AT45)*0.8</f>
        <v>8682.2000000000007</v>
      </c>
      <c r="AU46" s="234">
        <f>AU44-(AU25+AU31+AU32+AU33-AU45)*0.8</f>
        <v>13223.2</v>
      </c>
      <c r="AV46" s="234"/>
      <c r="AW46" s="234">
        <f>AW44-(AW25+AW31+AW32+AW33-AW45)*0.8</f>
        <v>9041.4000000000015</v>
      </c>
      <c r="AX46" s="195">
        <f>AX44-(AX25+AX31+AX32+AX33-AX45)*0.8</f>
        <v>24843.599999999999</v>
      </c>
      <c r="AY46" s="195">
        <f>AY44-(AY25+AY31+AY32+AY33-AY45)*0.8</f>
        <v>44317.2</v>
      </c>
      <c r="AZ46" s="306"/>
      <c r="BA46" s="234"/>
      <c r="BB46" s="234">
        <f>BB44-(BB25+BB31+BB32+BB33-BB45)*0.8</f>
        <v>42950.400000000001</v>
      </c>
      <c r="BC46" s="234">
        <f>BC44-(BC25+BC31+BC32+BC33-BC45)*0.8</f>
        <v>62480.4</v>
      </c>
      <c r="BD46" s="234">
        <f>BD44-(BD25+BD31+BD32+BD33-BD45)*0.8</f>
        <v>77280.399999999994</v>
      </c>
      <c r="BE46" s="234">
        <f>BE44-(BE25+BE31+BE32+BE33-BE45)*0.8</f>
        <v>96266.8</v>
      </c>
      <c r="BF46" s="234"/>
      <c r="BG46" s="234">
        <f>BG44-(BG25+BG31+BG32+BG33-BG45)*0.8</f>
        <v>16373</v>
      </c>
      <c r="BH46" s="234">
        <f>BH44-(BH25+BH31+BH32+BH33-BH45)*0.8</f>
        <v>21891</v>
      </c>
      <c r="BI46" s="234">
        <f>BI44-(BI25+BI31+BI32+BI33-BI45)*0.8</f>
        <v>25400.2</v>
      </c>
      <c r="BJ46" s="234">
        <f>BJ44-(BJ25+BJ31+BJ32+BJ33-BJ45)*0.8</f>
        <v>35899.599999999999</v>
      </c>
      <c r="BL46" s="291">
        <f t="shared" si="0"/>
        <v>-0.62708223395812479</v>
      </c>
      <c r="BM46" s="292">
        <f t="shared" si="1"/>
        <v>0.37291776604187526</v>
      </c>
    </row>
    <row r="47" spans="2:67" s="18" customFormat="1" ht="15" customHeight="1" x14ac:dyDescent="0.25">
      <c r="B47" s="75" t="s">
        <v>10</v>
      </c>
      <c r="C47" s="75" t="s">
        <v>10</v>
      </c>
      <c r="D47" s="76">
        <f>D34-D31-D30-D25-D26+D9-D16-D17-D18-D13</f>
        <v>4909</v>
      </c>
      <c r="E47" s="76">
        <f>E34-E31-E30-E25-E26+E9-E16-E17-E18-E13</f>
        <v>9954</v>
      </c>
      <c r="F47" s="76">
        <f>F34-F31-F30-F25-F26+F9-F16-F17-F18-F13</f>
        <v>15224</v>
      </c>
      <c r="G47" s="76">
        <f>G34-G31-G30-G25-G26+G9-G16-G17-G18-G13</f>
        <v>19924</v>
      </c>
      <c r="H47" s="76"/>
      <c r="I47" s="76">
        <f>I34-I31-I30-I25-I26+I9-I16-I17-I18-I13</f>
        <v>4461</v>
      </c>
      <c r="J47" s="76">
        <f>J34-J31-J30-J25-J26+J9-J16-J17-J18-J13</f>
        <v>8818</v>
      </c>
      <c r="K47" s="76">
        <f>K34-K31-K30-K25-K26+K9-K16-K17-K18-K13</f>
        <v>12380</v>
      </c>
      <c r="L47" s="76">
        <f>L34-L31-L30-L25-L26+L9-L16-L17-L18-L13</f>
        <v>15386</v>
      </c>
      <c r="M47" s="76"/>
      <c r="N47" s="76">
        <f>N34-N31-N30-N25-N26+N9-N16-N17-N18-N13-N20</f>
        <v>4263</v>
      </c>
      <c r="O47" s="76">
        <f>O34-O31-O30-O25-O26+O9-O16-O17-O18-O13-O20</f>
        <v>8586</v>
      </c>
      <c r="P47" s="76">
        <f>P34-P31-P30-P25-P26+P9-P16-P17-P18-P13-P20</f>
        <v>12831</v>
      </c>
      <c r="Q47" s="76">
        <f>Q34-Q31-Q30-Q25-Q26+Q9-Q16-Q17-Q18-Q13-Q20</f>
        <v>20410</v>
      </c>
      <c r="R47" s="76"/>
      <c r="S47" s="76">
        <f>S34-S31-S30-S25-S26+S9-S16-S17-S18-S13-S20</f>
        <v>12413</v>
      </c>
      <c r="T47" s="76">
        <f>T34-T31-T30-T25-T26+T9-T16-T17-T18-T13-T20</f>
        <v>20261</v>
      </c>
      <c r="U47" s="76">
        <f>U34-U31-U30-U25-U26+U9-U16-U17-U18-U13-U20-U33-U32</f>
        <v>30057</v>
      </c>
      <c r="V47" s="76">
        <f>V34-V31-V30-V25-V26+V9-V16-V17-V18-V13-V20-V33-V32</f>
        <v>40978</v>
      </c>
      <c r="W47" s="76"/>
      <c r="X47" s="76">
        <f>X34-X31-X30-X25-X26+X9-X16-X17-X18-X13-X20-X33-X32</f>
        <v>10286</v>
      </c>
      <c r="Y47" s="76">
        <f>Y34-Y31-Y30-Y25-Y26+Y9-Y16-Y17-Y18-Y13-Y20-Y33-Y32</f>
        <v>17596</v>
      </c>
      <c r="Z47" s="76">
        <f>Z34-Z31-Z30-Z25-Z26+Z9-Z16-Z17-Z18-Z13-Z20-Z33-Z32</f>
        <v>22347</v>
      </c>
      <c r="AA47" s="76">
        <f>AA34-AA31-AA30-AA25-AA26+AA9-AA16-AA17-AA18-AA13-AA20-AA33-AA32</f>
        <v>29856</v>
      </c>
      <c r="AB47" s="76"/>
      <c r="AC47" s="76">
        <f>AC34-AC31-AC30-AC25-AC26+AC9-AC16-AC17-AC18-AC13-AC20</f>
        <v>7434</v>
      </c>
      <c r="AD47" s="76">
        <f>AD34-AD31-AD30-AD25-AD26+AD9-AD16-AD17-AD18-AD13-AD20</f>
        <v>14638</v>
      </c>
      <c r="AE47" s="76">
        <f>AE34-AE31-AE30-AE25-AE26+AE9-AE16-AE17-AE18-AE13-AE20</f>
        <v>21620</v>
      </c>
      <c r="AF47" s="76">
        <f>AF34-AF31-AF30-AF25-AF26+AF9-AF16-AF17-AF18-AF13-AF20</f>
        <v>29817</v>
      </c>
      <c r="AG47" s="76"/>
      <c r="AH47" s="76">
        <f>AH34-AH31-AH30-AH25-AH26+AH9-AH16-AH17-AH18-AH13-AH20</f>
        <v>7958</v>
      </c>
      <c r="AI47" s="76">
        <f>AI34-AI31-AI30-AI25-AI26+AI9-AI16-AI17-AI18-AI19-AI13-AI20</f>
        <v>15666</v>
      </c>
      <c r="AJ47" s="76">
        <f>AJ34-AJ31-AJ30-AJ25-AJ26+AJ9-AJ16-AJ17-AJ18-AJ19-AJ13-AJ20</f>
        <v>25486</v>
      </c>
      <c r="AK47" s="168">
        <f>AK34-AK31-AK30-AK25-AK26+AK9-AK16-AK17-AK18-AK19-AK13-AK20</f>
        <v>37053</v>
      </c>
      <c r="AL47" s="76"/>
      <c r="AM47" s="76">
        <f>AM34-AM31-AM30-AM25-AM26+AM9-AM16-AM17-AM18-AM13-AM20</f>
        <v>10456</v>
      </c>
      <c r="AN47" s="76">
        <f>AN34-AN31-AN30-AN25-AN26+AN9-AN16-AN17-AN18-AN19-AN13-AN20</f>
        <v>21035</v>
      </c>
      <c r="AO47" s="76">
        <f>AO34-AO31-AO30-AO25-AO26+AO9-AO16-AO17-AO18-AO19-AO13-AO20</f>
        <v>29503</v>
      </c>
      <c r="AP47" s="235">
        <f>AP34-AP31-AP30-AP25-AP26+AP9-AP16-AP17-AP18-AP19-AP13-AP20</f>
        <v>35749</v>
      </c>
      <c r="AQ47" s="76"/>
      <c r="AR47" s="76">
        <f>AR34-AR31-AR30-AR25-AR26+AR9-AR16-AR17-AR18-AR13-AR20</f>
        <v>7279</v>
      </c>
      <c r="AS47" s="76">
        <f>AS34-AS31-AS30-AS25-AS26+AS9-AS16-AS17-AS18-AS13-AS20-AS14</f>
        <v>15308</v>
      </c>
      <c r="AT47" s="76">
        <f>AT34-AT31-AT30-AT25-AT26+AT9-AT16-AT17-AT18-AT13-AT20-AT14</f>
        <v>24116</v>
      </c>
      <c r="AU47" s="76">
        <f>AU34-AU31-AU30-AU25-AU26+AU9-AU16-AU17-AU18-AU13-AU20-AU14</f>
        <v>35311</v>
      </c>
      <c r="AV47" s="76"/>
      <c r="AW47" s="76">
        <f>AW34-AW31-AW30-AW25-AW26+AW9-AW16-AW17-AW18-AW13-AW20-AW14</f>
        <v>15739</v>
      </c>
      <c r="AX47" s="168">
        <f>AX34-AX31-AX30-AX25-AX26+AX9-AX16-AX17-AX18-AX13-AX20-AX14</f>
        <v>40271</v>
      </c>
      <c r="AY47" s="168">
        <f>AY34-AY31-AY30-AY25-AY26+AY9-AY16-AY17-AY18-AY13-AY20-AY14</f>
        <v>69185</v>
      </c>
      <c r="AZ47" s="310"/>
      <c r="BA47" s="76"/>
      <c r="BB47" s="76">
        <f>BB34-BB31-BB30-BB25-BB26+BB9-BB16-BB17-BB18-BB13-BB20-BB14</f>
        <v>55874</v>
      </c>
      <c r="BC47" s="76">
        <f>BC34-BC31-BC30-BC25-BC26+BC9-BC16-BC17-BC18-BC13-BC20-BC14</f>
        <v>81439</v>
      </c>
      <c r="BD47" s="76">
        <f>BD34-BD31-BD30-BD25-BD26+BD9-BD16-BD17-BD18-BD13-BD20-BD14</f>
        <v>105761</v>
      </c>
      <c r="BE47" s="76">
        <f>BE34-BE31-BE30-BE25-BE26+BE9-BE16-BE17-BE18-BE13-BE20-BE14-BE22</f>
        <v>136322</v>
      </c>
      <c r="BF47" s="235"/>
      <c r="BG47" s="76">
        <f>BG34-BG31-BG30-BG25-BG26+BG9-BG16-BG17-BG18-BG13-BG20-BG14</f>
        <v>26077</v>
      </c>
      <c r="BH47" s="76">
        <f>BH34-BH31-BH30-BH25-BH26+BH9-BH16-BH17-BH18-BH13-BH20-BH14</f>
        <v>36783</v>
      </c>
      <c r="BI47" s="76">
        <f>BI34-BI31-BI30-BI25-BI26+BI9-BI16-BI17-BI18-BI13-BI20-BI14</f>
        <v>51784</v>
      </c>
      <c r="BJ47" s="76">
        <f>BJ34-BJ31-BJ30-BJ25-BJ26+BJ9-BJ16-BJ17-BJ18-BJ13-BJ20-BJ14-BJ22</f>
        <v>68740</v>
      </c>
      <c r="BL47" s="291">
        <f t="shared" si="0"/>
        <v>-0.49575270315869779</v>
      </c>
      <c r="BM47" s="292">
        <f t="shared" si="1"/>
        <v>0.50424729684130221</v>
      </c>
    </row>
    <row r="48" spans="2:67" s="18" customFormat="1" ht="15.75" thickBot="1" x14ac:dyDescent="0.3">
      <c r="B48" s="51" t="s">
        <v>67</v>
      </c>
      <c r="C48" s="51" t="s">
        <v>67</v>
      </c>
      <c r="D48" s="52">
        <f>D47/D7</f>
        <v>0.26647486700683964</v>
      </c>
      <c r="E48" s="52">
        <f>E47/E7</f>
        <v>0.28220684962576548</v>
      </c>
      <c r="F48" s="52">
        <f>F47/F7</f>
        <v>0.28472572892704184</v>
      </c>
      <c r="G48" s="52">
        <f>G47/G7</f>
        <v>0.2801777477781528</v>
      </c>
      <c r="H48" s="52"/>
      <c r="I48" s="52">
        <f>I47/I7</f>
        <v>0.26936779180001208</v>
      </c>
      <c r="J48" s="52">
        <f>J47/J7</f>
        <v>0.25745233715803917</v>
      </c>
      <c r="K48" s="52">
        <f>K47/K7</f>
        <v>0.23947230980521114</v>
      </c>
      <c r="L48" s="52">
        <f>L47/L7</f>
        <v>0.22658459000942507</v>
      </c>
      <c r="M48" s="52"/>
      <c r="N48" s="52">
        <f>N47/N7</f>
        <v>0.24569189095729352</v>
      </c>
      <c r="O48" s="52">
        <f>O47/O7</f>
        <v>0.24019470710009511</v>
      </c>
      <c r="P48" s="52">
        <f>P47/P7</f>
        <v>0.24358341559723592</v>
      </c>
      <c r="Q48" s="52">
        <f>Q47/Q7</f>
        <v>0.27347884927175037</v>
      </c>
      <c r="R48" s="52"/>
      <c r="S48" s="52">
        <f>S47/S7</f>
        <v>0.44888438867392327</v>
      </c>
      <c r="T48" s="52">
        <f>T47/T7</f>
        <v>0.38905850951475701</v>
      </c>
      <c r="U48" s="52">
        <f>U47/U7</f>
        <v>0.43741541148220914</v>
      </c>
      <c r="V48" s="52">
        <f>V47/V7</f>
        <v>0.44532107499538137</v>
      </c>
      <c r="W48" s="52"/>
      <c r="X48" s="52">
        <f>X47/X7</f>
        <v>0.41119328402958227</v>
      </c>
      <c r="Y48" s="52">
        <f>Y47/Y7</f>
        <v>0.37546143177211139</v>
      </c>
      <c r="Z48" s="52">
        <f>Z47/Z7</f>
        <v>0.33461106535898777</v>
      </c>
      <c r="AA48" s="52">
        <f>AA47/AA7</f>
        <v>0.33411296008236441</v>
      </c>
      <c r="AB48" s="52"/>
      <c r="AC48" s="52">
        <f>AC47/AC7</f>
        <v>0.30881070078511197</v>
      </c>
      <c r="AD48" s="52">
        <f>AD47/AD7</f>
        <v>0.31218409435048733</v>
      </c>
      <c r="AE48" s="52">
        <f>AE47/AE7</f>
        <v>0.31202643998325852</v>
      </c>
      <c r="AF48" s="52">
        <f>AF47/AF7</f>
        <v>0.31605223548366579</v>
      </c>
      <c r="AG48" s="52"/>
      <c r="AH48" s="52">
        <f>AH47/AH7</f>
        <v>0.33089397089397088</v>
      </c>
      <c r="AI48" s="52">
        <f>AI47/AI7</f>
        <v>0.31704207394815132</v>
      </c>
      <c r="AJ48" s="52">
        <f>AJ47/AJ7</f>
        <v>0.3276719937258129</v>
      </c>
      <c r="AK48" s="196">
        <f>AK47/AK7</f>
        <v>0.34288649108844921</v>
      </c>
      <c r="AL48" s="52"/>
      <c r="AM48" s="52">
        <f>AM47/AM7</f>
        <v>0.3543926247288503</v>
      </c>
      <c r="AN48" s="52">
        <f>AN47/AN7</f>
        <v>0.34784693742558537</v>
      </c>
      <c r="AO48" s="52">
        <f>AO47/AO7</f>
        <v>0.32921943871003739</v>
      </c>
      <c r="AP48" s="236">
        <f>AP47/AP7</f>
        <v>0.31130752819262419</v>
      </c>
      <c r="AQ48" s="52"/>
      <c r="AR48" s="52">
        <f>AR47/AR7</f>
        <v>0.25923287866377009</v>
      </c>
      <c r="AS48" s="52">
        <f>AS47/AS7</f>
        <v>0.27126453076268786</v>
      </c>
      <c r="AT48" s="52">
        <f>AT47/AT7</f>
        <v>0.28013195799646873</v>
      </c>
      <c r="AU48" s="236">
        <f>AU47/AU7</f>
        <v>0.29459220449843154</v>
      </c>
      <c r="AV48" s="236"/>
      <c r="AW48" s="236">
        <f>AW47/AW7</f>
        <v>0.40406140891353459</v>
      </c>
      <c r="AX48" s="196">
        <f>AX47/AX7</f>
        <v>0.46836547184294386</v>
      </c>
      <c r="AY48" s="196">
        <f>AY47/AY7</f>
        <v>0.5042087235360565</v>
      </c>
      <c r="AZ48" s="311"/>
      <c r="BA48" s="236"/>
      <c r="BB48" s="236">
        <f>BB47/BB7</f>
        <v>0.5692425245784728</v>
      </c>
      <c r="BC48" s="236">
        <f>BC47/BC7</f>
        <v>0.55202028075835941</v>
      </c>
      <c r="BD48" s="236">
        <f>BD47/BD7</f>
        <v>0.53560178667287883</v>
      </c>
      <c r="BE48" s="236">
        <f>BE47/BE7</f>
        <v>0.53003363206905263</v>
      </c>
      <c r="BF48" s="236"/>
      <c r="BG48" s="236">
        <f>BG47/BG7</f>
        <v>0.49235329657880822</v>
      </c>
      <c r="BH48" s="236">
        <f>BH47/BH7</f>
        <v>0.4181929806610048</v>
      </c>
      <c r="BI48" s="236">
        <f>BI47/BI7</f>
        <v>0.39671194257390852</v>
      </c>
      <c r="BJ48" s="236">
        <f>BJ47/BJ7</f>
        <v>0.38304227172931826</v>
      </c>
      <c r="BL48" s="291">
        <f t="shared" si="0"/>
        <v>-0.27732459120742059</v>
      </c>
      <c r="BM48" s="292">
        <f t="shared" si="1"/>
        <v>0.72267540879257941</v>
      </c>
    </row>
    <row r="49" spans="2:65" s="18" customFormat="1" ht="15" x14ac:dyDescent="0.25">
      <c r="B49" s="16" t="s">
        <v>233</v>
      </c>
      <c r="C49" s="16" t="s">
        <v>223</v>
      </c>
      <c r="D49" s="143"/>
      <c r="E49" s="144"/>
      <c r="F49" s="144"/>
      <c r="G49" s="144"/>
      <c r="H49" s="144"/>
      <c r="I49" s="144"/>
      <c r="J49" s="144"/>
      <c r="K49" s="144"/>
      <c r="L49" s="144"/>
      <c r="M49" s="144"/>
      <c r="N49" s="144"/>
      <c r="O49" s="144"/>
      <c r="P49" s="144"/>
      <c r="Q49" s="144"/>
      <c r="R49" s="144"/>
      <c r="S49" s="144"/>
      <c r="T49" s="144"/>
      <c r="U49" s="144"/>
      <c r="V49" s="144"/>
      <c r="W49" s="144"/>
      <c r="X49" s="144"/>
      <c r="Y49" s="144"/>
      <c r="Z49" s="144"/>
      <c r="AA49" s="144"/>
      <c r="AB49" s="144"/>
      <c r="AC49" s="144"/>
      <c r="AD49" s="144"/>
      <c r="AE49" s="144"/>
      <c r="AF49" s="144"/>
      <c r="AG49" s="144"/>
      <c r="AH49" s="144"/>
      <c r="AI49" s="144"/>
      <c r="AJ49" s="144"/>
      <c r="AK49" s="183"/>
      <c r="AL49" s="144"/>
      <c r="AM49" s="203"/>
      <c r="AN49" s="203"/>
      <c r="AO49" s="203"/>
      <c r="AP49" s="232"/>
      <c r="AQ49" s="144"/>
      <c r="AR49" s="203"/>
      <c r="AS49" s="203"/>
      <c r="AT49" s="203"/>
      <c r="AU49" s="203"/>
      <c r="AV49" s="203"/>
      <c r="AW49" s="203"/>
      <c r="AX49" s="272"/>
      <c r="AY49" s="272"/>
      <c r="AZ49" s="312"/>
      <c r="BA49" s="203"/>
      <c r="BB49" s="203"/>
      <c r="BC49" s="272"/>
      <c r="BD49" s="272"/>
      <c r="BE49" s="203"/>
      <c r="BF49" s="272"/>
      <c r="BG49" s="203"/>
      <c r="BH49" s="203"/>
      <c r="BI49" s="203"/>
      <c r="BJ49" s="203"/>
      <c r="BL49" s="291"/>
      <c r="BM49" s="292"/>
    </row>
    <row r="50" spans="2:65" s="18" customFormat="1" ht="15" x14ac:dyDescent="0.25">
      <c r="B50" s="3" t="s">
        <v>224</v>
      </c>
      <c r="C50" s="53" t="s">
        <v>212</v>
      </c>
      <c r="D50" s="211">
        <v>3237</v>
      </c>
      <c r="E50" s="212">
        <v>6771</v>
      </c>
      <c r="F50" s="212">
        <v>10287</v>
      </c>
      <c r="G50" s="212">
        <v>13524</v>
      </c>
      <c r="H50" s="212"/>
      <c r="I50" s="212">
        <v>2498</v>
      </c>
      <c r="J50" s="212">
        <v>5021</v>
      </c>
      <c r="K50" s="212">
        <v>7193</v>
      </c>
      <c r="L50" s="212">
        <v>9080</v>
      </c>
      <c r="M50" s="212"/>
      <c r="N50" s="212">
        <v>1839</v>
      </c>
      <c r="O50" s="212">
        <v>4623</v>
      </c>
      <c r="P50" s="212">
        <v>7640</v>
      </c>
      <c r="Q50" s="212">
        <v>13181</v>
      </c>
      <c r="R50" s="212"/>
      <c r="S50" s="212">
        <v>6618</v>
      </c>
      <c r="T50" s="212">
        <v>10508</v>
      </c>
      <c r="U50" s="213">
        <v>15640</v>
      </c>
      <c r="V50" s="212">
        <v>21963</v>
      </c>
      <c r="W50" s="212"/>
      <c r="X50" s="212">
        <v>5079</v>
      </c>
      <c r="Y50" s="212">
        <v>9159</v>
      </c>
      <c r="Z50" s="212">
        <v>11130</v>
      </c>
      <c r="AA50" s="212">
        <v>15928</v>
      </c>
      <c r="AB50" s="212"/>
      <c r="AC50" s="212">
        <v>3905</v>
      </c>
      <c r="AD50" s="212">
        <v>8302</v>
      </c>
      <c r="AE50" s="212">
        <v>12015</v>
      </c>
      <c r="AF50" s="212">
        <v>17764</v>
      </c>
      <c r="AG50" s="212"/>
      <c r="AH50" s="212">
        <v>4940</v>
      </c>
      <c r="AI50" s="212">
        <v>9907</v>
      </c>
      <c r="AJ50" s="212">
        <v>16012</v>
      </c>
      <c r="AK50" s="213">
        <v>23746</v>
      </c>
      <c r="AL50" s="212"/>
      <c r="AM50" s="213">
        <v>7718</v>
      </c>
      <c r="AN50" s="213">
        <v>13618</v>
      </c>
      <c r="AO50" s="213">
        <v>18418</v>
      </c>
      <c r="AP50" s="213">
        <v>25944</v>
      </c>
      <c r="AQ50" s="212"/>
      <c r="AR50" s="213">
        <v>3248</v>
      </c>
      <c r="AS50" s="213">
        <v>9424</v>
      </c>
      <c r="AT50" s="213">
        <v>14657</v>
      </c>
      <c r="AU50" s="213">
        <v>20110</v>
      </c>
      <c r="AV50" s="213"/>
      <c r="AW50" s="213">
        <v>9380</v>
      </c>
      <c r="AX50" s="213">
        <v>24919</v>
      </c>
      <c r="AY50" s="213">
        <v>44810</v>
      </c>
      <c r="AZ50" s="313"/>
      <c r="BA50" s="213"/>
      <c r="BB50" s="213">
        <v>50334</v>
      </c>
      <c r="BC50" s="213">
        <v>68783</v>
      </c>
      <c r="BD50" s="213">
        <v>86396</v>
      </c>
      <c r="BE50" s="213">
        <v>111195</v>
      </c>
      <c r="BF50" s="286"/>
      <c r="BG50" s="213">
        <v>20450</v>
      </c>
      <c r="BH50" s="213">
        <v>28580</v>
      </c>
      <c r="BI50" s="213">
        <v>39709</v>
      </c>
      <c r="BJ50" s="213">
        <v>53519</v>
      </c>
      <c r="BL50" s="291">
        <f t="shared" si="0"/>
        <v>-0.51869238724762812</v>
      </c>
      <c r="BM50" s="292">
        <f t="shared" si="1"/>
        <v>0.48130761275237194</v>
      </c>
    </row>
    <row r="51" spans="2:65" s="18" customFormat="1" ht="15" x14ac:dyDescent="0.25">
      <c r="B51" s="3" t="s">
        <v>225</v>
      </c>
      <c r="C51" s="53" t="s">
        <v>213</v>
      </c>
      <c r="D51" s="211">
        <v>1426</v>
      </c>
      <c r="E51" s="212">
        <v>3068</v>
      </c>
      <c r="F51" s="212">
        <v>3303</v>
      </c>
      <c r="G51" s="212">
        <v>4587</v>
      </c>
      <c r="H51" s="212"/>
      <c r="I51" s="212">
        <v>1512</v>
      </c>
      <c r="J51" s="212">
        <v>2970</v>
      </c>
      <c r="K51" s="212">
        <v>3905</v>
      </c>
      <c r="L51" s="212">
        <v>4611</v>
      </c>
      <c r="M51" s="212"/>
      <c r="N51" s="212">
        <v>1125</v>
      </c>
      <c r="O51" s="212">
        <v>2124</v>
      </c>
      <c r="P51" s="212">
        <v>2870</v>
      </c>
      <c r="Q51" s="212">
        <v>4040</v>
      </c>
      <c r="R51" s="212"/>
      <c r="S51" s="212">
        <v>3004</v>
      </c>
      <c r="T51" s="212">
        <v>5610</v>
      </c>
      <c r="U51" s="213">
        <v>8819</v>
      </c>
      <c r="V51" s="212">
        <v>11989</v>
      </c>
      <c r="W51" s="212"/>
      <c r="X51" s="212">
        <v>2776</v>
      </c>
      <c r="Y51" s="212">
        <v>4548</v>
      </c>
      <c r="Z51" s="212">
        <v>5434</v>
      </c>
      <c r="AA51" s="212">
        <v>6198</v>
      </c>
      <c r="AB51" s="212"/>
      <c r="AC51" s="212">
        <v>1597</v>
      </c>
      <c r="AD51" s="212">
        <v>3088</v>
      </c>
      <c r="AE51" s="212">
        <v>5083</v>
      </c>
      <c r="AF51" s="212">
        <v>7063</v>
      </c>
      <c r="AG51" s="212"/>
      <c r="AH51" s="212">
        <v>1665</v>
      </c>
      <c r="AI51" s="212">
        <v>2830</v>
      </c>
      <c r="AJ51" s="212">
        <v>5489</v>
      </c>
      <c r="AK51" s="213">
        <v>8347</v>
      </c>
      <c r="AL51" s="212"/>
      <c r="AM51" s="213">
        <v>1770</v>
      </c>
      <c r="AN51" s="213">
        <v>3174</v>
      </c>
      <c r="AO51" s="213">
        <v>4961</v>
      </c>
      <c r="AP51" s="213">
        <v>3922</v>
      </c>
      <c r="AQ51" s="212"/>
      <c r="AR51" s="213">
        <v>1256</v>
      </c>
      <c r="AS51" s="213">
        <v>2203</v>
      </c>
      <c r="AT51" s="213">
        <v>4100</v>
      </c>
      <c r="AU51" s="213">
        <v>6144</v>
      </c>
      <c r="AV51" s="213"/>
      <c r="AW51" s="213">
        <v>2601</v>
      </c>
      <c r="AX51" s="213">
        <v>7344</v>
      </c>
      <c r="AY51" s="280">
        <v>13404</v>
      </c>
      <c r="AZ51" s="313"/>
      <c r="BA51" s="280"/>
      <c r="BB51" s="213">
        <v>2705</v>
      </c>
      <c r="BC51" s="213">
        <v>5037</v>
      </c>
      <c r="BD51" s="213">
        <v>9540</v>
      </c>
      <c r="BE51" s="213">
        <v>11941</v>
      </c>
      <c r="BF51" s="286"/>
      <c r="BG51" s="213">
        <v>3570</v>
      </c>
      <c r="BH51" s="213">
        <v>4934</v>
      </c>
      <c r="BI51" s="213">
        <v>6881</v>
      </c>
      <c r="BJ51" s="213">
        <v>9464</v>
      </c>
      <c r="BL51" s="291">
        <f t="shared" si="0"/>
        <v>-0.20743656310191771</v>
      </c>
      <c r="BM51" s="292">
        <f t="shared" si="1"/>
        <v>0.79256343689808229</v>
      </c>
    </row>
    <row r="52" spans="2:65" s="18" customFormat="1" ht="15" x14ac:dyDescent="0.25">
      <c r="B52" s="3" t="s">
        <v>227</v>
      </c>
      <c r="C52" s="53" t="s">
        <v>214</v>
      </c>
      <c r="D52" s="211">
        <v>160</v>
      </c>
      <c r="E52" s="212">
        <v>294</v>
      </c>
      <c r="F52" s="212">
        <v>438</v>
      </c>
      <c r="G52" s="212">
        <v>565</v>
      </c>
      <c r="H52" s="212"/>
      <c r="I52" s="212">
        <v>200</v>
      </c>
      <c r="J52" s="212">
        <v>394</v>
      </c>
      <c r="K52" s="212">
        <v>406</v>
      </c>
      <c r="L52" s="212">
        <v>622</v>
      </c>
      <c r="M52" s="212"/>
      <c r="N52" s="212">
        <v>185</v>
      </c>
      <c r="O52" s="212">
        <v>356</v>
      </c>
      <c r="P52" s="212">
        <v>568</v>
      </c>
      <c r="Q52" s="212">
        <v>774</v>
      </c>
      <c r="R52" s="212"/>
      <c r="S52" s="212">
        <v>-6</v>
      </c>
      <c r="T52" s="212">
        <v>-196</v>
      </c>
      <c r="U52" s="213"/>
      <c r="V52" s="212"/>
      <c r="W52" s="212"/>
      <c r="X52" s="212"/>
      <c r="Y52" s="212"/>
      <c r="Z52" s="212"/>
      <c r="AA52" s="212"/>
      <c r="AB52" s="212"/>
      <c r="AC52" s="212"/>
      <c r="AD52" s="212"/>
      <c r="AE52" s="212"/>
      <c r="AF52" s="212"/>
      <c r="AG52" s="212"/>
      <c r="AH52" s="212"/>
      <c r="AI52" s="212"/>
      <c r="AJ52" s="212"/>
      <c r="AK52" s="214"/>
      <c r="AL52" s="212"/>
      <c r="AM52" s="214"/>
      <c r="AN52" s="214"/>
      <c r="AO52" s="214"/>
      <c r="AP52" s="213"/>
      <c r="AQ52" s="212"/>
      <c r="AR52" s="214"/>
      <c r="AS52" s="214"/>
      <c r="AT52" s="214"/>
      <c r="AU52" s="214"/>
      <c r="AV52" s="214"/>
      <c r="AW52" s="214"/>
      <c r="AX52" s="213"/>
      <c r="AY52" s="280"/>
      <c r="AZ52" s="314"/>
      <c r="BA52" s="281"/>
      <c r="BB52" s="214"/>
      <c r="BC52" s="213"/>
      <c r="BD52" s="213"/>
      <c r="BE52" s="214"/>
      <c r="BF52" s="213"/>
      <c r="BG52" s="214"/>
      <c r="BH52" s="214"/>
      <c r="BI52" s="214"/>
      <c r="BJ52" s="214"/>
      <c r="BL52" s="291" t="e">
        <f t="shared" si="0"/>
        <v>#DIV/0!</v>
      </c>
      <c r="BM52" s="292" t="e">
        <f t="shared" si="1"/>
        <v>#DIV/0!</v>
      </c>
    </row>
    <row r="53" spans="2:65" s="18" customFormat="1" ht="15" x14ac:dyDescent="0.25">
      <c r="B53" s="3" t="s">
        <v>226</v>
      </c>
      <c r="C53" s="53" t="s">
        <v>215</v>
      </c>
      <c r="D53" s="211">
        <v>161</v>
      </c>
      <c r="E53" s="212">
        <v>388</v>
      </c>
      <c r="F53" s="212">
        <v>592</v>
      </c>
      <c r="G53" s="212">
        <v>878</v>
      </c>
      <c r="H53" s="212"/>
      <c r="I53" s="212">
        <v>80</v>
      </c>
      <c r="J53" s="212">
        <v>260</v>
      </c>
      <c r="K53" s="212">
        <v>454</v>
      </c>
      <c r="L53" s="212">
        <v>656</v>
      </c>
      <c r="M53" s="212"/>
      <c r="N53" s="212">
        <v>157</v>
      </c>
      <c r="O53" s="212">
        <v>448</v>
      </c>
      <c r="P53" s="212">
        <v>659</v>
      </c>
      <c r="Q53" s="212">
        <v>1030</v>
      </c>
      <c r="R53" s="212"/>
      <c r="S53" s="212">
        <v>232</v>
      </c>
      <c r="T53" s="212">
        <v>407</v>
      </c>
      <c r="U53" s="213">
        <v>606</v>
      </c>
      <c r="V53" s="212">
        <v>840</v>
      </c>
      <c r="W53" s="212"/>
      <c r="X53" s="212">
        <v>159</v>
      </c>
      <c r="Y53" s="212">
        <v>240</v>
      </c>
      <c r="Z53" s="212">
        <v>595</v>
      </c>
      <c r="AA53" s="212">
        <v>738</v>
      </c>
      <c r="AB53" s="212"/>
      <c r="AC53" s="212">
        <v>175</v>
      </c>
      <c r="AD53" s="212">
        <v>366</v>
      </c>
      <c r="AE53" s="212">
        <v>599</v>
      </c>
      <c r="AF53" s="212">
        <v>705</v>
      </c>
      <c r="AG53" s="212"/>
      <c r="AH53" s="212">
        <v>141</v>
      </c>
      <c r="AI53" s="212">
        <v>383</v>
      </c>
      <c r="AJ53" s="212">
        <v>707</v>
      </c>
      <c r="AK53" s="213">
        <v>1042</v>
      </c>
      <c r="AL53" s="212"/>
      <c r="AM53" s="213">
        <v>329</v>
      </c>
      <c r="AN53" s="213">
        <v>952</v>
      </c>
      <c r="AO53" s="213">
        <v>1593</v>
      </c>
      <c r="AP53" s="213">
        <v>2221</v>
      </c>
      <c r="AQ53" s="212"/>
      <c r="AR53" s="213">
        <v>182</v>
      </c>
      <c r="AS53" s="213">
        <v>374</v>
      </c>
      <c r="AT53" s="213">
        <v>907</v>
      </c>
      <c r="AU53" s="213">
        <v>951</v>
      </c>
      <c r="AV53" s="213"/>
      <c r="AW53" s="213">
        <v>223</v>
      </c>
      <c r="AX53" s="213">
        <v>623</v>
      </c>
      <c r="AY53" s="280">
        <v>1084</v>
      </c>
      <c r="AZ53" s="313"/>
      <c r="BA53" s="280"/>
      <c r="BB53" s="213">
        <v>59</v>
      </c>
      <c r="BC53" s="213">
        <v>-123</v>
      </c>
      <c r="BD53" s="213">
        <v>-206</v>
      </c>
      <c r="BE53" s="213">
        <v>-129</v>
      </c>
      <c r="BF53" s="286"/>
      <c r="BG53" s="213">
        <v>-91</v>
      </c>
      <c r="BH53" s="213">
        <v>-125</v>
      </c>
      <c r="BI53" s="213"/>
      <c r="BJ53" s="213"/>
      <c r="BL53" s="291">
        <f t="shared" si="0"/>
        <v>-1</v>
      </c>
      <c r="BM53" s="292">
        <f t="shared" si="1"/>
        <v>0</v>
      </c>
    </row>
    <row r="54" spans="2:65" s="18" customFormat="1" ht="15" x14ac:dyDescent="0.25">
      <c r="B54" s="3" t="s">
        <v>228</v>
      </c>
      <c r="C54" s="53" t="s">
        <v>216</v>
      </c>
      <c r="D54" s="211">
        <v>184</v>
      </c>
      <c r="E54" s="212">
        <v>-178</v>
      </c>
      <c r="F54" s="212">
        <v>562</v>
      </c>
      <c r="G54" s="212">
        <v>1042</v>
      </c>
      <c r="H54" s="212"/>
      <c r="I54" s="212">
        <v>52</v>
      </c>
      <c r="J54" s="212">
        <v>-163</v>
      </c>
      <c r="K54" s="212">
        <v>-216</v>
      </c>
      <c r="L54" s="212">
        <v>-156</v>
      </c>
      <c r="M54" s="212"/>
      <c r="N54" s="212">
        <v>766</v>
      </c>
      <c r="O54" s="212">
        <v>750</v>
      </c>
      <c r="P54" s="212">
        <v>515</v>
      </c>
      <c r="Q54" s="212">
        <v>207</v>
      </c>
      <c r="R54" s="212"/>
      <c r="S54" s="212">
        <v>339</v>
      </c>
      <c r="T54" s="212">
        <v>325</v>
      </c>
      <c r="U54" s="213">
        <v>1155</v>
      </c>
      <c r="V54" s="212">
        <v>851</v>
      </c>
      <c r="W54" s="212"/>
      <c r="X54" s="212">
        <v>32</v>
      </c>
      <c r="Y54" s="212">
        <v>-368</v>
      </c>
      <c r="Z54" s="212">
        <v>-106</v>
      </c>
      <c r="AA54" s="212">
        <v>554</v>
      </c>
      <c r="AB54" s="212"/>
      <c r="AC54" s="212">
        <v>1097</v>
      </c>
      <c r="AD54" s="212">
        <v>1457</v>
      </c>
      <c r="AE54" s="212">
        <v>1785</v>
      </c>
      <c r="AF54" s="212">
        <v>1261</v>
      </c>
      <c r="AG54" s="212"/>
      <c r="AH54" s="212">
        <v>581</v>
      </c>
      <c r="AI54" s="212">
        <v>1058</v>
      </c>
      <c r="AJ54" s="212">
        <v>1495</v>
      </c>
      <c r="AK54" s="213">
        <v>719</v>
      </c>
      <c r="AL54" s="212"/>
      <c r="AM54" s="213">
        <v>-74</v>
      </c>
      <c r="AN54" s="213">
        <v>2396</v>
      </c>
      <c r="AO54" s="213">
        <v>2530</v>
      </c>
      <c r="AP54" s="213">
        <v>1190</v>
      </c>
      <c r="AQ54" s="212"/>
      <c r="AR54" s="213">
        <v>2365</v>
      </c>
      <c r="AS54" s="213">
        <v>2644</v>
      </c>
      <c r="AT54" s="213">
        <v>2114</v>
      </c>
      <c r="AU54" s="213">
        <v>4451</v>
      </c>
      <c r="AV54" s="213"/>
      <c r="AW54" s="213">
        <v>2525</v>
      </c>
      <c r="AX54" s="213">
        <v>4261</v>
      </c>
      <c r="AY54" s="213">
        <v>4771</v>
      </c>
      <c r="AZ54" s="313"/>
      <c r="BA54" s="213"/>
      <c r="BB54" s="213">
        <v>251</v>
      </c>
      <c r="BC54" s="213">
        <v>3007</v>
      </c>
      <c r="BD54" s="213">
        <v>2866</v>
      </c>
      <c r="BE54" s="213">
        <v>4264</v>
      </c>
      <c r="BF54" s="286"/>
      <c r="BG54" s="213">
        <v>65</v>
      </c>
      <c r="BH54" s="213">
        <v>-751</v>
      </c>
      <c r="BI54" s="213">
        <v>-1179</v>
      </c>
      <c r="BJ54" s="213">
        <v>-2859</v>
      </c>
      <c r="BL54" s="291">
        <f t="shared" si="0"/>
        <v>-1.6704971857410882</v>
      </c>
      <c r="BM54" s="292">
        <f t="shared" si="1"/>
        <v>-0.67049718574108819</v>
      </c>
    </row>
    <row r="55" spans="2:65" s="18" customFormat="1" ht="15" x14ac:dyDescent="0.25">
      <c r="B55" s="3" t="s">
        <v>229</v>
      </c>
      <c r="C55" s="53" t="s">
        <v>217</v>
      </c>
      <c r="D55" s="211">
        <v>-197</v>
      </c>
      <c r="E55" s="212">
        <v>-334</v>
      </c>
      <c r="F55" s="212"/>
      <c r="G55" s="212">
        <v>-671</v>
      </c>
      <c r="H55" s="212"/>
      <c r="I55" s="212">
        <v>128</v>
      </c>
      <c r="J55" s="212">
        <v>384</v>
      </c>
      <c r="K55" s="212">
        <v>633</v>
      </c>
      <c r="L55" s="212">
        <v>719</v>
      </c>
      <c r="M55" s="212"/>
      <c r="N55" s="212">
        <v>317</v>
      </c>
      <c r="O55" s="212">
        <v>328</v>
      </c>
      <c r="P55" s="212">
        <v>616</v>
      </c>
      <c r="Q55" s="212">
        <v>1143</v>
      </c>
      <c r="R55" s="212"/>
      <c r="S55" s="212">
        <v>1240</v>
      </c>
      <c r="T55" s="212">
        <v>2226</v>
      </c>
      <c r="U55" s="213">
        <v>3867</v>
      </c>
      <c r="V55" s="212">
        <v>5479</v>
      </c>
      <c r="W55" s="212"/>
      <c r="X55" s="212">
        <v>2272</v>
      </c>
      <c r="Y55" s="212">
        <v>4107</v>
      </c>
      <c r="Z55" s="212">
        <v>5460</v>
      </c>
      <c r="AA55" s="212">
        <v>6903</v>
      </c>
      <c r="AB55" s="212"/>
      <c r="AC55" s="212">
        <v>690</v>
      </c>
      <c r="AD55" s="212">
        <v>1472</v>
      </c>
      <c r="AE55" s="212">
        <v>2163</v>
      </c>
      <c r="AF55" s="212">
        <v>2698</v>
      </c>
      <c r="AG55" s="212"/>
      <c r="AH55" s="212">
        <v>613</v>
      </c>
      <c r="AI55" s="212">
        <v>1516</v>
      </c>
      <c r="AJ55" s="212">
        <v>1958</v>
      </c>
      <c r="AK55" s="213">
        <v>3352</v>
      </c>
      <c r="AL55" s="212"/>
      <c r="AM55" s="213">
        <v>771</v>
      </c>
      <c r="AN55" s="213">
        <v>780</v>
      </c>
      <c r="AO55" s="213">
        <v>1705</v>
      </c>
      <c r="AP55" s="213">
        <v>2543</v>
      </c>
      <c r="AQ55" s="212"/>
      <c r="AR55" s="213">
        <v>245</v>
      </c>
      <c r="AS55" s="213">
        <v>554</v>
      </c>
      <c r="AT55" s="213">
        <v>1732</v>
      </c>
      <c r="AU55" s="213">
        <v>2948</v>
      </c>
      <c r="AV55" s="213"/>
      <c r="AW55" s="213">
        <v>989</v>
      </c>
      <c r="AX55" s="213">
        <v>2861</v>
      </c>
      <c r="AY55" s="213">
        <v>4981</v>
      </c>
      <c r="AZ55" s="313"/>
      <c r="BA55" s="213"/>
      <c r="BB55" s="213">
        <v>2427</v>
      </c>
      <c r="BC55" s="213">
        <v>4338</v>
      </c>
      <c r="BD55" s="213">
        <v>6925</v>
      </c>
      <c r="BE55" s="213">
        <v>8407</v>
      </c>
      <c r="BF55" s="286"/>
      <c r="BG55" s="213">
        <v>1982</v>
      </c>
      <c r="BH55" s="213">
        <v>4052</v>
      </c>
      <c r="BI55" s="213">
        <v>6460</v>
      </c>
      <c r="BJ55" s="213">
        <v>8364</v>
      </c>
      <c r="BL55" s="291">
        <f t="shared" si="0"/>
        <v>-5.1147852979659403E-3</v>
      </c>
      <c r="BM55" s="292">
        <f t="shared" si="1"/>
        <v>0.99488521470203406</v>
      </c>
    </row>
    <row r="56" spans="2:65" s="18" customFormat="1" ht="15" x14ac:dyDescent="0.25">
      <c r="B56" s="3" t="s">
        <v>230</v>
      </c>
      <c r="C56" s="53" t="s">
        <v>218</v>
      </c>
      <c r="D56" s="211"/>
      <c r="E56" s="212"/>
      <c r="F56" s="212"/>
      <c r="G56" s="212"/>
      <c r="H56" s="212"/>
      <c r="I56" s="212"/>
      <c r="J56" s="212"/>
      <c r="K56" s="212"/>
      <c r="L56" s="212">
        <v>-116</v>
      </c>
      <c r="M56" s="212"/>
      <c r="N56" s="212">
        <v>-42</v>
      </c>
      <c r="O56" s="212">
        <v>-48</v>
      </c>
      <c r="P56" s="212">
        <v>-47</v>
      </c>
      <c r="Q56" s="212">
        <v>-56</v>
      </c>
      <c r="R56" s="212"/>
      <c r="S56" s="212">
        <v>-2</v>
      </c>
      <c r="T56" s="212">
        <v>-14</v>
      </c>
      <c r="U56" s="213">
        <v>-36</v>
      </c>
      <c r="V56" s="212">
        <v>-89</v>
      </c>
      <c r="W56" s="212"/>
      <c r="X56" s="212">
        <v>-20</v>
      </c>
      <c r="Y56" s="212">
        <v>-72</v>
      </c>
      <c r="Z56" s="212">
        <v>-169</v>
      </c>
      <c r="AA56" s="212">
        <v>-345</v>
      </c>
      <c r="AB56" s="212"/>
      <c r="AC56" s="212">
        <v>-25</v>
      </c>
      <c r="AD56" s="212">
        <v>-27</v>
      </c>
      <c r="AE56" s="212">
        <v>-29</v>
      </c>
      <c r="AF56" s="212">
        <v>-40</v>
      </c>
      <c r="AG56" s="212"/>
      <c r="AH56" s="212">
        <v>-1</v>
      </c>
      <c r="AI56" s="212">
        <v>-5</v>
      </c>
      <c r="AJ56" s="212">
        <v>-48</v>
      </c>
      <c r="AK56" s="213">
        <v>-65</v>
      </c>
      <c r="AL56" s="212"/>
      <c r="AM56" s="213">
        <v>10</v>
      </c>
      <c r="AN56" s="213">
        <v>0</v>
      </c>
      <c r="AO56" s="213"/>
      <c r="AP56" s="232"/>
      <c r="AQ56" s="212"/>
      <c r="AR56" s="213">
        <v>-7</v>
      </c>
      <c r="AS56" s="213">
        <v>0</v>
      </c>
      <c r="AT56" s="213"/>
      <c r="AU56" s="213"/>
      <c r="AV56" s="213"/>
      <c r="AW56" s="213">
        <v>-1</v>
      </c>
      <c r="AX56" s="213"/>
      <c r="AY56" s="213"/>
      <c r="AZ56" s="313"/>
      <c r="BA56" s="213"/>
      <c r="BB56" s="213">
        <v>-1</v>
      </c>
      <c r="BC56" s="213"/>
      <c r="BD56" s="213"/>
      <c r="BE56" s="213"/>
      <c r="BF56" s="213"/>
      <c r="BG56" s="213"/>
      <c r="BH56" s="213"/>
      <c r="BI56" s="213"/>
      <c r="BJ56" s="213"/>
      <c r="BL56" s="291" t="e">
        <f t="shared" ref="BL56:BL58" si="12">BJ56/BE56-1</f>
        <v>#DIV/0!</v>
      </c>
      <c r="BM56" s="292" t="e">
        <f t="shared" ref="BM56:BM58" si="13">BJ56/BE56</f>
        <v>#DIV/0!</v>
      </c>
    </row>
    <row r="57" spans="2:65" s="18" customFormat="1" ht="15" x14ac:dyDescent="0.25">
      <c r="B57" s="3" t="s">
        <v>231</v>
      </c>
      <c r="C57" s="53" t="s">
        <v>219</v>
      </c>
      <c r="D57" s="211"/>
      <c r="E57" s="212"/>
      <c r="F57" s="212"/>
      <c r="G57" s="212"/>
      <c r="H57" s="212"/>
      <c r="I57" s="212"/>
      <c r="J57" s="212"/>
      <c r="K57" s="212"/>
      <c r="L57" s="212"/>
      <c r="M57" s="212"/>
      <c r="N57" s="212"/>
      <c r="O57" s="212"/>
      <c r="P57" s="212">
        <v>20</v>
      </c>
      <c r="Q57" s="212">
        <v>161</v>
      </c>
      <c r="R57" s="212"/>
      <c r="S57" s="212">
        <v>1015</v>
      </c>
      <c r="T57" s="212">
        <v>1412</v>
      </c>
      <c r="U57" s="213"/>
      <c r="V57" s="212"/>
      <c r="W57" s="212"/>
      <c r="X57" s="212"/>
      <c r="Y57" s="212"/>
      <c r="Z57" s="212"/>
      <c r="AA57" s="212"/>
      <c r="AB57" s="212"/>
      <c r="AC57" s="212"/>
      <c r="AD57" s="212"/>
      <c r="AE57" s="212"/>
      <c r="AF57" s="212"/>
      <c r="AG57" s="212"/>
      <c r="AH57" s="212"/>
      <c r="AI57" s="212"/>
      <c r="AJ57" s="212"/>
      <c r="AK57" s="213"/>
      <c r="AL57" s="212"/>
      <c r="AM57" s="213"/>
      <c r="AN57" s="213"/>
      <c r="AO57" s="213"/>
      <c r="AP57" s="232"/>
      <c r="AQ57" s="212"/>
      <c r="AR57" s="213"/>
      <c r="AS57" s="213"/>
      <c r="AT57" s="213"/>
      <c r="AU57" s="213"/>
      <c r="AV57" s="213"/>
      <c r="AW57" s="213"/>
      <c r="AX57" s="213"/>
      <c r="AY57" s="213"/>
      <c r="AZ57" s="313"/>
      <c r="BA57" s="213"/>
      <c r="BB57" s="213"/>
      <c r="BC57" s="213"/>
      <c r="BD57" s="213"/>
      <c r="BE57" s="213"/>
      <c r="BF57" s="213"/>
      <c r="BG57" s="213"/>
      <c r="BH57" s="213"/>
      <c r="BI57" s="213"/>
      <c r="BJ57" s="213"/>
      <c r="BL57" s="291" t="e">
        <f t="shared" si="12"/>
        <v>#DIV/0!</v>
      </c>
      <c r="BM57" s="292" t="e">
        <f t="shared" si="13"/>
        <v>#DIV/0!</v>
      </c>
    </row>
    <row r="58" spans="2:65" s="18" customFormat="1" ht="15.75" thickBot="1" x14ac:dyDescent="0.3">
      <c r="B58" s="51" t="s">
        <v>232</v>
      </c>
      <c r="C58" s="119" t="s">
        <v>220</v>
      </c>
      <c r="D58" s="215">
        <v>-62</v>
      </c>
      <c r="E58" s="216">
        <v>-55</v>
      </c>
      <c r="F58" s="216">
        <v>42</v>
      </c>
      <c r="G58" s="216">
        <v>-1</v>
      </c>
      <c r="H58" s="216"/>
      <c r="I58" s="216">
        <v>-9</v>
      </c>
      <c r="J58" s="216">
        <v>-48</v>
      </c>
      <c r="K58" s="216">
        <v>5</v>
      </c>
      <c r="L58" s="216">
        <v>-30</v>
      </c>
      <c r="M58" s="216"/>
      <c r="N58" s="216">
        <v>-84</v>
      </c>
      <c r="O58" s="216">
        <v>5</v>
      </c>
      <c r="P58" s="216">
        <v>-10</v>
      </c>
      <c r="Q58" s="216">
        <v>-70</v>
      </c>
      <c r="R58" s="216"/>
      <c r="S58" s="216">
        <v>-27</v>
      </c>
      <c r="T58" s="216">
        <v>-17</v>
      </c>
      <c r="U58" s="217">
        <v>6</v>
      </c>
      <c r="V58" s="216">
        <v>-55</v>
      </c>
      <c r="W58" s="216"/>
      <c r="X58" s="216">
        <v>-12</v>
      </c>
      <c r="Y58" s="216">
        <v>-18</v>
      </c>
      <c r="Z58" s="216">
        <v>3</v>
      </c>
      <c r="AA58" s="216">
        <v>-120</v>
      </c>
      <c r="AB58" s="216"/>
      <c r="AC58" s="216">
        <v>-5</v>
      </c>
      <c r="AD58" s="216">
        <v>-20</v>
      </c>
      <c r="AE58" s="216">
        <v>4</v>
      </c>
      <c r="AF58" s="216">
        <v>366</v>
      </c>
      <c r="AG58" s="216"/>
      <c r="AH58" s="216">
        <v>19</v>
      </c>
      <c r="AI58" s="216">
        <v>-23</v>
      </c>
      <c r="AJ58" s="216">
        <v>-127</v>
      </c>
      <c r="AK58" s="217">
        <v>-88</v>
      </c>
      <c r="AL58" s="216"/>
      <c r="AM58" s="218">
        <v>-68</v>
      </c>
      <c r="AN58" s="218">
        <v>115</v>
      </c>
      <c r="AO58" s="218">
        <v>296</v>
      </c>
      <c r="AP58" s="218">
        <v>-71</v>
      </c>
      <c r="AQ58" s="216"/>
      <c r="AR58" s="218">
        <v>-10</v>
      </c>
      <c r="AS58" s="218">
        <v>109</v>
      </c>
      <c r="AT58" s="218">
        <v>606</v>
      </c>
      <c r="AU58" s="218">
        <v>707</v>
      </c>
      <c r="AV58" s="218"/>
      <c r="AW58" s="218">
        <v>22</v>
      </c>
      <c r="AX58" s="218">
        <v>263</v>
      </c>
      <c r="AY58" s="218">
        <v>135</v>
      </c>
      <c r="AZ58" s="315"/>
      <c r="BA58" s="218"/>
      <c r="BB58" s="218">
        <v>99</v>
      </c>
      <c r="BC58" s="218">
        <v>397</v>
      </c>
      <c r="BD58" s="218">
        <v>240</v>
      </c>
      <c r="BE58" s="218">
        <v>644</v>
      </c>
      <c r="BF58" s="287"/>
      <c r="BG58" s="218">
        <v>90</v>
      </c>
      <c r="BH58" s="218">
        <v>93</v>
      </c>
      <c r="BI58" s="218">
        <v>-87</v>
      </c>
      <c r="BJ58" s="218">
        <v>252</v>
      </c>
      <c r="BL58" s="291">
        <f t="shared" si="12"/>
        <v>-0.60869565217391308</v>
      </c>
      <c r="BM58" s="292">
        <f t="shared" si="13"/>
        <v>0.39130434782608697</v>
      </c>
    </row>
    <row r="59" spans="2:65" s="18" customFormat="1" ht="15.75" thickBot="1" x14ac:dyDescent="0.3">
      <c r="B59" s="162" t="s">
        <v>235</v>
      </c>
      <c r="C59" s="162" t="s">
        <v>234</v>
      </c>
      <c r="D59" s="165">
        <f>SUM(D50:D58)-D52-D57</f>
        <v>4749</v>
      </c>
      <c r="E59" s="165">
        <f>SUM(E50:E58)-E52-E57</f>
        <v>9660</v>
      </c>
      <c r="F59" s="165">
        <f>SUM(F50:F58)-F52-F57</f>
        <v>14786</v>
      </c>
      <c r="G59" s="165">
        <f>SUM(G50:G58)-G52-G57</f>
        <v>19359</v>
      </c>
      <c r="H59" s="165"/>
      <c r="I59" s="165">
        <f>SUM(I50:I58)-I52-I57</f>
        <v>4261</v>
      </c>
      <c r="J59" s="165">
        <f>SUM(J50:J58)-J52-J57</f>
        <v>8424</v>
      </c>
      <c r="K59" s="165">
        <f>SUM(K50:K58)-K52-K57</f>
        <v>11974</v>
      </c>
      <c r="L59" s="165">
        <f>SUM(L50:L58)-L52-L57</f>
        <v>14764</v>
      </c>
      <c r="M59" s="165"/>
      <c r="N59" s="165">
        <f>SUM(N50:N58)-N52-N57</f>
        <v>4078</v>
      </c>
      <c r="O59" s="165">
        <f>SUM(O50:O58)-O52-O57</f>
        <v>8230</v>
      </c>
      <c r="P59" s="165">
        <f>SUM(P50:P58)-P52-P57</f>
        <v>12243</v>
      </c>
      <c r="Q59" s="165">
        <f>SUM(Q50:Q58)-Q52-Q57</f>
        <v>19475</v>
      </c>
      <c r="R59" s="165"/>
      <c r="S59" s="165">
        <f>SUM(S50:S58)-S52-S57</f>
        <v>11404</v>
      </c>
      <c r="T59" s="165">
        <f>SUM(T50:T58)-T52-T57</f>
        <v>19045</v>
      </c>
      <c r="U59" s="165">
        <f>SUM(U50:U58)-U52-U57</f>
        <v>30057</v>
      </c>
      <c r="V59" s="165">
        <f>SUM(V50:V58)-V52-V57</f>
        <v>40978</v>
      </c>
      <c r="W59" s="165"/>
      <c r="X59" s="165">
        <f>SUM(X50:X58)-X52-X57</f>
        <v>10286</v>
      </c>
      <c r="Y59" s="165">
        <f>SUM(Y50:Y58)-Y52-Y57</f>
        <v>17596</v>
      </c>
      <c r="Z59" s="165">
        <f>SUM(Z50:Z58)-Z52-Z57</f>
        <v>22347</v>
      </c>
      <c r="AA59" s="165">
        <f>SUM(AA50:AA58)-AA52-AA57</f>
        <v>29856</v>
      </c>
      <c r="AB59" s="165"/>
      <c r="AC59" s="165">
        <f>SUM(AC50:AC58)-AC52-AC57</f>
        <v>7434</v>
      </c>
      <c r="AD59" s="165">
        <f>SUM(AD50:AD58)-AD52-AD57</f>
        <v>14638</v>
      </c>
      <c r="AE59" s="165">
        <f>SUM(AE50:AE58)-AE52-AE57</f>
        <v>21620</v>
      </c>
      <c r="AF59" s="165">
        <f>SUM(AF50:AF58)-AF52-AF57</f>
        <v>29817</v>
      </c>
      <c r="AG59" s="165"/>
      <c r="AH59" s="165">
        <f>SUM(AH50:AH58)-AH52-AH57</f>
        <v>7958</v>
      </c>
      <c r="AI59" s="165">
        <f>SUM(AI50:AI58)-AI52-AI57</f>
        <v>15666</v>
      </c>
      <c r="AJ59" s="165">
        <f>SUM(AJ50:AJ58)-AJ52-AJ57</f>
        <v>25486</v>
      </c>
      <c r="AK59" s="165">
        <f>SUM(AK50:AK58)-AK52-AK57</f>
        <v>37053</v>
      </c>
      <c r="AL59" s="165"/>
      <c r="AM59" s="165">
        <f>SUM(AM50:AM58)-AM52-AM57</f>
        <v>10456</v>
      </c>
      <c r="AN59" s="165">
        <f>SUM(AN50:AN58)-AN52-AN57</f>
        <v>21035</v>
      </c>
      <c r="AO59" s="165">
        <f>SUM(AO50:AO58)-AO52-AO57</f>
        <v>29503</v>
      </c>
      <c r="AP59" s="238">
        <f>SUM(AP50:AP58)-AP52-AP57</f>
        <v>35749</v>
      </c>
      <c r="AQ59" s="165"/>
      <c r="AR59" s="165">
        <f>SUM(AR50:AR58)-AR52-AR57</f>
        <v>7279</v>
      </c>
      <c r="AS59" s="165">
        <f>SUM(AS50:AS58)-AS52-AS57</f>
        <v>15308</v>
      </c>
      <c r="AT59" s="165">
        <f>SUM(AT50:AT58)-AT52-AT57</f>
        <v>24116</v>
      </c>
      <c r="AU59" s="238">
        <f>SUM(AU50:AU58)-AU52-AU57</f>
        <v>35311</v>
      </c>
      <c r="AV59" s="238"/>
      <c r="AW59" s="238">
        <f>SUM(AW50:AW58)-AW52-AW57</f>
        <v>15739</v>
      </c>
      <c r="AX59" s="165">
        <f>SUM(AX50:AX58)-AX52-AX57</f>
        <v>40271</v>
      </c>
      <c r="AY59" s="238">
        <f>SUM(AY50:AY58)-AY52-AY57</f>
        <v>69185</v>
      </c>
      <c r="AZ59" s="316"/>
      <c r="BA59" s="238"/>
      <c r="BB59" s="238">
        <f>SUM(BB50:BB58)-BB52-BB57</f>
        <v>55874</v>
      </c>
      <c r="BC59" s="238">
        <f>SUM(BC50:BC58)-BC52-BC57</f>
        <v>81439</v>
      </c>
      <c r="BD59" s="238">
        <f>SUM(BD50:BD58)-BD52-BD57</f>
        <v>105761</v>
      </c>
      <c r="BE59" s="238">
        <f>SUM(BE50:BE58)-BE52-BE57</f>
        <v>136322</v>
      </c>
      <c r="BF59" s="238"/>
      <c r="BG59" s="238">
        <f>SUM(BG50:BG58)-BG52-BG57</f>
        <v>26066</v>
      </c>
      <c r="BH59" s="238">
        <f>SUM(BH50:BH58)-BH52-BH57</f>
        <v>36783</v>
      </c>
      <c r="BI59" s="238">
        <f>SUM(BI50:BI58)-BI52-BI57</f>
        <v>51784</v>
      </c>
      <c r="BJ59" s="238">
        <f>SUM(BJ50:BJ58)-BJ52-BJ57</f>
        <v>68740</v>
      </c>
      <c r="BL59" s="291">
        <f t="shared" si="0"/>
        <v>-0.49575270315869779</v>
      </c>
      <c r="BM59" s="292">
        <f t="shared" si="1"/>
        <v>0.50424729684130221</v>
      </c>
    </row>
    <row r="60" spans="2:65" s="18" customFormat="1" ht="15" x14ac:dyDescent="0.25">
      <c r="B60" s="166" t="s">
        <v>244</v>
      </c>
      <c r="C60" s="54"/>
      <c r="D60" s="141"/>
      <c r="E60" s="141"/>
      <c r="F60" s="141"/>
      <c r="G60" s="141"/>
      <c r="H60" s="141"/>
      <c r="I60" s="141"/>
      <c r="J60" s="141"/>
      <c r="K60" s="141"/>
      <c r="L60" s="141"/>
      <c r="M60" s="141"/>
      <c r="N60" s="141"/>
      <c r="O60" s="141"/>
      <c r="P60" s="141"/>
      <c r="Q60" s="141"/>
      <c r="R60" s="141"/>
      <c r="S60" s="141"/>
      <c r="T60" s="141"/>
      <c r="U60" s="142"/>
      <c r="V60" s="141"/>
      <c r="W60" s="141"/>
      <c r="X60" s="141"/>
      <c r="Y60" s="141"/>
      <c r="Z60" s="141"/>
      <c r="AA60" s="141"/>
      <c r="AB60" s="141"/>
      <c r="AC60" s="141"/>
      <c r="AH60" s="141"/>
      <c r="AK60" s="184"/>
      <c r="AL60" s="141"/>
      <c r="AM60" s="184"/>
      <c r="AN60" s="184"/>
      <c r="AQ60" s="141"/>
      <c r="AR60" s="184"/>
      <c r="AS60" s="184"/>
      <c r="AT60" s="184"/>
      <c r="AU60" s="184"/>
      <c r="AV60" s="184"/>
      <c r="AW60" s="184"/>
      <c r="AX60" s="232"/>
      <c r="AY60" s="232"/>
      <c r="AZ60" s="184"/>
      <c r="BA60" s="184"/>
      <c r="BB60" s="184"/>
      <c r="BC60" s="232"/>
      <c r="BD60" s="232"/>
      <c r="BE60" s="232"/>
      <c r="BF60" s="232"/>
      <c r="BG60" s="184"/>
      <c r="BH60" s="184"/>
      <c r="BI60" s="184"/>
      <c r="BJ60" s="184"/>
      <c r="BL60" s="291"/>
      <c r="BM60" s="292"/>
    </row>
    <row r="61" spans="2:65" ht="15" thickBot="1" x14ac:dyDescent="0.3">
      <c r="B61" s="156"/>
      <c r="C61" s="102"/>
      <c r="D61" s="1"/>
      <c r="E61" s="1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W61" s="27"/>
      <c r="X61" s="27"/>
      <c r="Y61" s="27"/>
      <c r="Z61" s="27"/>
      <c r="AB61" s="27"/>
      <c r="AC61" s="27"/>
      <c r="AH61" s="27"/>
      <c r="AL61" s="27"/>
      <c r="AQ61" s="27"/>
      <c r="AW61" s="178"/>
      <c r="AZ61" s="178"/>
      <c r="BA61" s="178"/>
      <c r="BB61" s="178"/>
      <c r="BC61" s="237"/>
      <c r="BD61" s="237"/>
      <c r="BE61" s="237"/>
      <c r="BF61" s="237"/>
      <c r="BG61" s="178"/>
      <c r="BH61" s="178"/>
      <c r="BI61" s="178"/>
      <c r="BJ61" s="178"/>
      <c r="BL61" s="291"/>
      <c r="BM61" s="292"/>
    </row>
    <row r="62" spans="2:65" ht="15.75" thickBot="1" x14ac:dyDescent="0.3">
      <c r="B62" s="64" t="s">
        <v>83</v>
      </c>
      <c r="C62" s="65" t="s">
        <v>44</v>
      </c>
      <c r="D62" s="104" t="s">
        <v>35</v>
      </c>
      <c r="E62" s="104" t="s">
        <v>37</v>
      </c>
      <c r="F62" s="104" t="s">
        <v>36</v>
      </c>
      <c r="G62" s="104" t="s">
        <v>38</v>
      </c>
      <c r="H62" s="104"/>
      <c r="I62" s="104" t="s">
        <v>34</v>
      </c>
      <c r="J62" s="104" t="s">
        <v>39</v>
      </c>
      <c r="K62" s="104" t="s">
        <v>40</v>
      </c>
      <c r="L62" s="104" t="s">
        <v>41</v>
      </c>
      <c r="M62" s="104"/>
      <c r="N62" s="104" t="s">
        <v>167</v>
      </c>
      <c r="O62" s="104" t="s">
        <v>176</v>
      </c>
      <c r="P62" s="104" t="s">
        <v>177</v>
      </c>
      <c r="Q62" s="104" t="s">
        <v>185</v>
      </c>
      <c r="R62" s="104"/>
      <c r="S62" s="104" t="str">
        <f>S6</f>
        <v>3M 2015</v>
      </c>
      <c r="T62" s="104" t="str">
        <f>T6</f>
        <v>6M 2015</v>
      </c>
      <c r="U62" s="104" t="str">
        <f>U6</f>
        <v>9M 2015*</v>
      </c>
      <c r="V62" s="104" t="str">
        <f>V6</f>
        <v>12M 2015*</v>
      </c>
      <c r="W62" s="104"/>
      <c r="X62" s="104" t="str">
        <f>X6</f>
        <v>3M 2016*</v>
      </c>
      <c r="Y62" s="104" t="str">
        <f>Y6</f>
        <v>6M 2016*</v>
      </c>
      <c r="Z62" s="104" t="str">
        <f>Z6</f>
        <v>9M 2016*</v>
      </c>
      <c r="AA62" s="104" t="str">
        <f>AA6</f>
        <v>12M 2016*</v>
      </c>
      <c r="AB62" s="104"/>
      <c r="AC62" s="104" t="str">
        <f>AC6</f>
        <v>3M 2017</v>
      </c>
      <c r="AD62" s="104" t="str">
        <f>AD6</f>
        <v>6M 2017</v>
      </c>
      <c r="AE62" s="104" t="str">
        <f>AE6</f>
        <v>9M 2017</v>
      </c>
      <c r="AF62" s="104" t="str">
        <f>AF6</f>
        <v>12M 2017</v>
      </c>
      <c r="AG62" s="104"/>
      <c r="AH62" s="104" t="str">
        <f>AH$1</f>
        <v>3M 2018</v>
      </c>
      <c r="AI62" s="104" t="str">
        <f>AI$1</f>
        <v>6M 2018</v>
      </c>
      <c r="AJ62" s="104" t="str">
        <f>AJ$1</f>
        <v>9M 2018</v>
      </c>
      <c r="AK62" s="189" t="str">
        <f>AK$1</f>
        <v>12M 2018</v>
      </c>
      <c r="AL62" s="104"/>
      <c r="AM62" s="104" t="str">
        <f>AM$1</f>
        <v>3M 2019</v>
      </c>
      <c r="AN62" s="104" t="str">
        <f>AN$1</f>
        <v>6M 2019</v>
      </c>
      <c r="AO62" s="104" t="str">
        <f>AO$1</f>
        <v>9M 2019</v>
      </c>
      <c r="AP62" s="104" t="str">
        <f>AP$1</f>
        <v>12М 2019</v>
      </c>
      <c r="AQ62" s="104"/>
      <c r="AR62" s="104" t="str">
        <f>AR$1</f>
        <v>3M 2020</v>
      </c>
      <c r="AS62" s="104" t="str">
        <f>AS$1</f>
        <v>6M 2020</v>
      </c>
      <c r="AT62" s="104" t="str">
        <f>AT$1</f>
        <v>9M 2020</v>
      </c>
      <c r="AU62" s="104" t="str">
        <f>AU$1</f>
        <v>12M 2020</v>
      </c>
      <c r="AV62" s="104"/>
      <c r="AW62" s="104" t="str">
        <f>AW$1</f>
        <v>3M 2021</v>
      </c>
      <c r="AX62" s="189" t="str">
        <f>AX$1</f>
        <v>6M 2021</v>
      </c>
      <c r="AY62" s="189" t="str">
        <f>AY$1</f>
        <v>9M 2021</v>
      </c>
      <c r="AZ62" s="104" t="str">
        <f>AZ$1</f>
        <v>12M 2021</v>
      </c>
      <c r="BA62" s="104"/>
      <c r="BB62" s="104" t="str">
        <f>BB$1</f>
        <v>3M 2022</v>
      </c>
      <c r="BC62" s="104" t="str">
        <f>BC$1</f>
        <v>6M 2022</v>
      </c>
      <c r="BD62" s="104" t="str">
        <f>BD$1</f>
        <v>9M 2022</v>
      </c>
      <c r="BE62" s="104" t="str">
        <f>BE$1</f>
        <v>12M 2022</v>
      </c>
      <c r="BF62" s="104"/>
      <c r="BG62" s="104" t="str">
        <f>BG$1</f>
        <v>3M 2023</v>
      </c>
      <c r="BH62" s="104" t="str">
        <f>BH$1</f>
        <v>6M 2023</v>
      </c>
      <c r="BI62" s="104" t="str">
        <f>BI$1</f>
        <v>9M 2023</v>
      </c>
      <c r="BJ62" s="104" t="str">
        <f>BJ$1</f>
        <v>12M 2023</v>
      </c>
      <c r="BL62" s="291"/>
      <c r="BM62" s="292"/>
    </row>
    <row r="63" spans="2:65" x14ac:dyDescent="0.25">
      <c r="B63" s="220" t="s">
        <v>11</v>
      </c>
      <c r="C63" s="221" t="s">
        <v>74</v>
      </c>
      <c r="D63" s="30">
        <v>17201</v>
      </c>
      <c r="E63" s="30">
        <v>36812</v>
      </c>
      <c r="F63" s="30">
        <v>26142</v>
      </c>
      <c r="G63" s="30">
        <v>23383</v>
      </c>
      <c r="H63" s="27"/>
      <c r="I63" s="30">
        <v>22331</v>
      </c>
      <c r="J63" s="30">
        <v>24313</v>
      </c>
      <c r="K63" s="30">
        <v>25218</v>
      </c>
      <c r="L63" s="30">
        <v>27467</v>
      </c>
      <c r="M63" s="30"/>
      <c r="N63" s="30">
        <v>22894</v>
      </c>
      <c r="O63" s="30">
        <v>30953</v>
      </c>
      <c r="P63" s="30">
        <v>34341</v>
      </c>
      <c r="Q63" s="29">
        <v>52559</v>
      </c>
      <c r="R63" s="30"/>
      <c r="S63" s="30">
        <v>30243</v>
      </c>
      <c r="T63" s="30">
        <v>28362</v>
      </c>
      <c r="U63" s="30">
        <v>30173</v>
      </c>
      <c r="V63" s="30">
        <v>12995</v>
      </c>
      <c r="W63" s="30"/>
      <c r="X63" s="30">
        <v>26488</v>
      </c>
      <c r="Y63" s="30">
        <v>40242</v>
      </c>
      <c r="Z63" s="30">
        <v>41208</v>
      </c>
      <c r="AA63" s="30">
        <v>39886</v>
      </c>
      <c r="AB63" s="30"/>
      <c r="AC63" s="30">
        <v>30012</v>
      </c>
      <c r="AD63" s="30">
        <v>4473</v>
      </c>
      <c r="AE63" s="30">
        <v>4888</v>
      </c>
      <c r="AF63" s="30">
        <v>18930</v>
      </c>
      <c r="AG63" s="30"/>
      <c r="AH63" s="30">
        <v>18487</v>
      </c>
      <c r="AI63" s="30">
        <v>21027</v>
      </c>
      <c r="AJ63" s="30">
        <v>19147</v>
      </c>
      <c r="AK63" s="190">
        <v>17539</v>
      </c>
      <c r="AL63" s="30"/>
      <c r="AM63" s="190">
        <v>20694</v>
      </c>
      <c r="AN63" s="190">
        <v>13300</v>
      </c>
      <c r="AO63" s="190">
        <v>14241</v>
      </c>
      <c r="AP63" s="190">
        <v>13288</v>
      </c>
      <c r="AQ63" s="30"/>
      <c r="AR63" s="190">
        <v>14091</v>
      </c>
      <c r="AS63" s="190">
        <v>18212</v>
      </c>
      <c r="AT63" s="190">
        <v>38005</v>
      </c>
      <c r="AU63" s="190">
        <v>36911</v>
      </c>
      <c r="AV63" s="190"/>
      <c r="AW63" s="190">
        <v>37020</v>
      </c>
      <c r="AX63" s="190">
        <v>18231</v>
      </c>
      <c r="AY63" s="190">
        <v>8233</v>
      </c>
      <c r="AZ63" s="317"/>
      <c r="BA63" s="190"/>
      <c r="BB63" s="317"/>
      <c r="BC63" s="317"/>
      <c r="BD63" s="317"/>
      <c r="BE63" s="190">
        <v>9220</v>
      </c>
      <c r="BF63" s="288"/>
      <c r="BG63" s="317"/>
      <c r="BH63" s="190">
        <v>6294</v>
      </c>
      <c r="BI63" s="190">
        <v>28012</v>
      </c>
      <c r="BJ63" s="190">
        <v>57616</v>
      </c>
      <c r="BL63" s="291">
        <f t="shared" si="0"/>
        <v>5.2490238611713664</v>
      </c>
      <c r="BM63" s="292">
        <f t="shared" si="1"/>
        <v>6.2490238611713664</v>
      </c>
    </row>
    <row r="64" spans="2:65" x14ac:dyDescent="0.25">
      <c r="B64" s="220" t="s">
        <v>12</v>
      </c>
      <c r="C64" s="221" t="s">
        <v>75</v>
      </c>
      <c r="D64" s="30">
        <v>34621</v>
      </c>
      <c r="E64" s="30">
        <v>36570</v>
      </c>
      <c r="F64" s="30">
        <v>34273</v>
      </c>
      <c r="G64" s="30">
        <v>38176</v>
      </c>
      <c r="H64" s="27"/>
      <c r="I64" s="30">
        <v>39636</v>
      </c>
      <c r="J64" s="30">
        <v>35459</v>
      </c>
      <c r="K64" s="30">
        <v>31741</v>
      </c>
      <c r="L64" s="30">
        <v>22720</v>
      </c>
      <c r="M64" s="30"/>
      <c r="N64" s="30">
        <v>29485</v>
      </c>
      <c r="O64" s="30">
        <v>26008</v>
      </c>
      <c r="P64" s="30">
        <v>28166</v>
      </c>
      <c r="Q64" s="30">
        <v>28002</v>
      </c>
      <c r="R64" s="30"/>
      <c r="S64" s="30">
        <v>59381</v>
      </c>
      <c r="T64" s="30">
        <v>55024</v>
      </c>
      <c r="U64" s="30">
        <v>63175</v>
      </c>
      <c r="V64" s="30">
        <v>68611</v>
      </c>
      <c r="W64" s="30"/>
      <c r="X64" s="30">
        <v>54660</v>
      </c>
      <c r="Y64" s="30">
        <v>42460</v>
      </c>
      <c r="Z64" s="30">
        <v>39360</v>
      </c>
      <c r="AA64" s="30">
        <v>39231</v>
      </c>
      <c r="AB64" s="30"/>
      <c r="AC64" s="30">
        <v>35659</v>
      </c>
      <c r="AD64" s="30">
        <v>63857</v>
      </c>
      <c r="AE64" s="30">
        <v>66174</v>
      </c>
      <c r="AF64" s="30">
        <v>55593</v>
      </c>
      <c r="AG64" s="30"/>
      <c r="AH64" s="30">
        <v>55296</v>
      </c>
      <c r="AI64" s="30">
        <v>69929</v>
      </c>
      <c r="AJ64" s="30">
        <v>68310</v>
      </c>
      <c r="AK64" s="190">
        <v>66946</v>
      </c>
      <c r="AL64" s="30"/>
      <c r="AM64" s="190">
        <v>61482</v>
      </c>
      <c r="AN64" s="190">
        <v>66976</v>
      </c>
      <c r="AO64" s="190">
        <v>70738</v>
      </c>
      <c r="AP64" s="190">
        <v>73253</v>
      </c>
      <c r="AQ64" s="30"/>
      <c r="AR64" s="190">
        <v>106209</v>
      </c>
      <c r="AS64" s="190">
        <v>96879</v>
      </c>
      <c r="AT64" s="190">
        <v>96938</v>
      </c>
      <c r="AU64" s="190">
        <v>78205</v>
      </c>
      <c r="AV64" s="190"/>
      <c r="AW64" s="190">
        <v>74522</v>
      </c>
      <c r="AX64" s="190">
        <v>81813</v>
      </c>
      <c r="AY64" s="190">
        <v>82046</v>
      </c>
      <c r="AZ64" s="317"/>
      <c r="BA64" s="190"/>
      <c r="BB64" s="317"/>
      <c r="BC64" s="317"/>
      <c r="BD64" s="317"/>
      <c r="BE64" s="190">
        <v>68677</v>
      </c>
      <c r="BF64" s="288"/>
      <c r="BG64" s="317"/>
      <c r="BH64" s="190">
        <v>84478</v>
      </c>
      <c r="BI64" s="190">
        <v>84856</v>
      </c>
      <c r="BJ64" s="190">
        <v>45903</v>
      </c>
      <c r="BL64" s="291">
        <f t="shared" si="0"/>
        <v>-0.33161029165513922</v>
      </c>
      <c r="BM64" s="292">
        <f t="shared" si="1"/>
        <v>0.66838970834486078</v>
      </c>
    </row>
    <row r="65" spans="2:65" x14ac:dyDescent="0.25">
      <c r="B65" s="38" t="s">
        <v>15</v>
      </c>
      <c r="C65" s="31" t="s">
        <v>71</v>
      </c>
      <c r="D65" s="32">
        <f>SUM(D63:D64)</f>
        <v>51822</v>
      </c>
      <c r="E65" s="32">
        <f>SUM(E63:E64)</f>
        <v>73382</v>
      </c>
      <c r="F65" s="32">
        <f>SUM(F63:F64)</f>
        <v>60415</v>
      </c>
      <c r="G65" s="32">
        <f>SUM(G63:G64)</f>
        <v>61559</v>
      </c>
      <c r="H65" s="32"/>
      <c r="I65" s="32">
        <f>SUM(I63:I64)</f>
        <v>61967</v>
      </c>
      <c r="J65" s="32">
        <f>SUM(J63:J64)</f>
        <v>59772</v>
      </c>
      <c r="K65" s="32">
        <f>SUM(K63:K64)</f>
        <v>56959</v>
      </c>
      <c r="L65" s="32">
        <f>SUM(L63:L64)</f>
        <v>50187</v>
      </c>
      <c r="M65" s="32"/>
      <c r="N65" s="32">
        <f>SUM(N63:N64)</f>
        <v>52379</v>
      </c>
      <c r="O65" s="32">
        <f>SUM(O63:O64)</f>
        <v>56961</v>
      </c>
      <c r="P65" s="32">
        <f>SUM(P63:P64)</f>
        <v>62507</v>
      </c>
      <c r="Q65" s="32">
        <f>SUM(Q63:Q64)</f>
        <v>80561</v>
      </c>
      <c r="R65" s="32"/>
      <c r="S65" s="32">
        <f>SUM(S63:S64)</f>
        <v>89624</v>
      </c>
      <c r="T65" s="32">
        <f>SUM(T63:T64)</f>
        <v>83386</v>
      </c>
      <c r="U65" s="32">
        <f>SUM(U63:U64)</f>
        <v>93348</v>
      </c>
      <c r="V65" s="32">
        <f>SUM(V63:V64)</f>
        <v>81606</v>
      </c>
      <c r="W65" s="32"/>
      <c r="X65" s="32">
        <f>SUM(X63:X64)</f>
        <v>81148</v>
      </c>
      <c r="Y65" s="32">
        <f>SUM(Y63:Y64)</f>
        <v>82702</v>
      </c>
      <c r="Z65" s="32">
        <f>SUM(Z63:Z64)</f>
        <v>80568</v>
      </c>
      <c r="AA65" s="32">
        <f>SUM(AA63:AA64)</f>
        <v>79117</v>
      </c>
      <c r="AB65" s="32"/>
      <c r="AC65" s="32">
        <f>SUM(AC63:AC64)</f>
        <v>65671</v>
      </c>
      <c r="AD65" s="32">
        <f>SUM(AD63:AD64)</f>
        <v>68330</v>
      </c>
      <c r="AE65" s="32">
        <f>SUM(AE63:AE64)</f>
        <v>71062</v>
      </c>
      <c r="AF65" s="32">
        <f>SUM(AF63:AF64)</f>
        <v>74523</v>
      </c>
      <c r="AG65" s="32"/>
      <c r="AH65" s="32">
        <f>SUM(AH63:AH64)</f>
        <v>73783</v>
      </c>
      <c r="AI65" s="32">
        <f>SUM(AI63:AI64)</f>
        <v>90956</v>
      </c>
      <c r="AJ65" s="32">
        <f>SUM(AJ63:AJ64)</f>
        <v>87457</v>
      </c>
      <c r="AK65" s="155">
        <f>SUM(AK63:AK64)</f>
        <v>84485</v>
      </c>
      <c r="AL65" s="32"/>
      <c r="AM65" s="155">
        <f>SUM(AM63:AM64)</f>
        <v>82176</v>
      </c>
      <c r="AN65" s="32">
        <f>SUM(AN63:AN64)</f>
        <v>80276</v>
      </c>
      <c r="AO65" s="32">
        <f>SUM(AO63:AO64)</f>
        <v>84979</v>
      </c>
      <c r="AP65" s="155">
        <f>SUM(AP63:AP64)</f>
        <v>86541</v>
      </c>
      <c r="AQ65" s="32"/>
      <c r="AR65" s="155">
        <f>SUM(AR63:AR64)</f>
        <v>120300</v>
      </c>
      <c r="AS65" s="155">
        <f>SUM(AS63:AS64)</f>
        <v>115091</v>
      </c>
      <c r="AT65" s="155">
        <f>SUM(AT63:AT64)</f>
        <v>134943</v>
      </c>
      <c r="AU65" s="155">
        <f>SUM(AU63:AU64)</f>
        <v>115116</v>
      </c>
      <c r="AV65" s="155"/>
      <c r="AW65" s="155">
        <f>SUM(AW63:AW64)</f>
        <v>111542</v>
      </c>
      <c r="AX65" s="155">
        <f>SUM(AX63:AX64)</f>
        <v>100044</v>
      </c>
      <c r="AY65" s="155">
        <f>SUM(AY63:AY64)</f>
        <v>90279</v>
      </c>
      <c r="AZ65" s="318"/>
      <c r="BA65" s="155"/>
      <c r="BB65" s="318"/>
      <c r="BC65" s="318"/>
      <c r="BD65" s="318"/>
      <c r="BE65" s="155">
        <f>SUM(BE63:BE64)</f>
        <v>77897</v>
      </c>
      <c r="BF65" s="155"/>
      <c r="BG65" s="318"/>
      <c r="BH65" s="155">
        <f>SUM(BH63:BH64)</f>
        <v>90772</v>
      </c>
      <c r="BI65" s="155">
        <f>SUM(BI63:BI64)</f>
        <v>112868</v>
      </c>
      <c r="BJ65" s="155">
        <f>SUM(BJ63:BJ64)</f>
        <v>103519</v>
      </c>
      <c r="BL65" s="291">
        <f t="shared" si="0"/>
        <v>0.32892152457732649</v>
      </c>
      <c r="BM65" s="292">
        <f t="shared" si="1"/>
        <v>1.3289215245773265</v>
      </c>
    </row>
    <row r="66" spans="2:65" x14ac:dyDescent="0.25">
      <c r="B66" s="220" t="s">
        <v>76</v>
      </c>
      <c r="C66" s="221" t="s">
        <v>72</v>
      </c>
      <c r="D66" s="30">
        <v>20096</v>
      </c>
      <c r="E66" s="30">
        <v>37297</v>
      </c>
      <c r="F66" s="30">
        <v>17610</v>
      </c>
      <c r="G66" s="30">
        <v>27453</v>
      </c>
      <c r="H66" s="27"/>
      <c r="I66" s="30">
        <v>27514</v>
      </c>
      <c r="J66" s="30">
        <v>24509</v>
      </c>
      <c r="K66" s="30">
        <v>19503</v>
      </c>
      <c r="L66" s="30">
        <v>12787</v>
      </c>
      <c r="M66" s="30"/>
      <c r="N66" s="30">
        <v>19087</v>
      </c>
      <c r="O66" s="30">
        <v>19070</v>
      </c>
      <c r="P66" s="30">
        <v>18376</v>
      </c>
      <c r="Q66" s="30">
        <v>24773</v>
      </c>
      <c r="R66" s="30"/>
      <c r="S66" s="30">
        <v>37888</v>
      </c>
      <c r="T66" s="30">
        <v>32260</v>
      </c>
      <c r="U66" s="30">
        <v>37973</v>
      </c>
      <c r="V66" s="30">
        <v>30421</v>
      </c>
      <c r="W66" s="30"/>
      <c r="X66" s="30">
        <v>37869</v>
      </c>
      <c r="Y66" s="30">
        <v>23225</v>
      </c>
      <c r="Z66" s="30">
        <v>21372</v>
      </c>
      <c r="AA66" s="30">
        <v>27168</v>
      </c>
      <c r="AB66" s="30"/>
      <c r="AC66" s="30">
        <v>14302</v>
      </c>
      <c r="AD66" s="30">
        <v>14269</v>
      </c>
      <c r="AE66" s="30">
        <v>19001</v>
      </c>
      <c r="AF66" s="30">
        <v>14302</v>
      </c>
      <c r="AG66" s="30"/>
      <c r="AH66" s="30">
        <v>11045</v>
      </c>
      <c r="AI66" s="30">
        <v>19833</v>
      </c>
      <c r="AJ66" s="30">
        <v>13352</v>
      </c>
      <c r="AK66" s="190">
        <v>10460</v>
      </c>
      <c r="AL66" s="30"/>
      <c r="AM66" s="190">
        <v>14562</v>
      </c>
      <c r="AN66" s="190">
        <v>8380</v>
      </c>
      <c r="AO66" s="190">
        <v>6307</v>
      </c>
      <c r="AP66" s="190">
        <v>11356</v>
      </c>
      <c r="AQ66" s="30"/>
      <c r="AR66" s="190">
        <v>22497</v>
      </c>
      <c r="AS66" s="190">
        <v>24152</v>
      </c>
      <c r="AT66" s="190">
        <v>21260</v>
      </c>
      <c r="AU66" s="190">
        <v>15537</v>
      </c>
      <c r="AV66" s="190"/>
      <c r="AW66" s="190">
        <v>12078</v>
      </c>
      <c r="AX66" s="190">
        <v>15143</v>
      </c>
      <c r="AY66" s="190">
        <v>16257</v>
      </c>
      <c r="AZ66" s="317"/>
      <c r="BA66" s="190"/>
      <c r="BB66" s="317"/>
      <c r="BC66" s="317"/>
      <c r="BD66" s="317"/>
      <c r="BE66" s="190">
        <v>38473</v>
      </c>
      <c r="BF66" s="288"/>
      <c r="BG66" s="317"/>
      <c r="BH66" s="190">
        <v>58784</v>
      </c>
      <c r="BI66" s="190">
        <v>79265</v>
      </c>
      <c r="BJ66" s="190">
        <v>78421</v>
      </c>
      <c r="BL66" s="291">
        <f t="shared" si="0"/>
        <v>1.038338575104619</v>
      </c>
      <c r="BM66" s="292">
        <f t="shared" si="1"/>
        <v>2.038338575104619</v>
      </c>
    </row>
    <row r="67" spans="2:65" x14ac:dyDescent="0.25">
      <c r="B67" s="220" t="s">
        <v>13</v>
      </c>
      <c r="C67" s="221" t="s">
        <v>73</v>
      </c>
      <c r="D67" s="27">
        <v>0</v>
      </c>
      <c r="E67" s="30">
        <v>0</v>
      </c>
      <c r="F67" s="27">
        <v>0</v>
      </c>
      <c r="G67" s="30">
        <v>1435</v>
      </c>
      <c r="H67" s="27"/>
      <c r="I67" s="30">
        <v>1451</v>
      </c>
      <c r="J67" s="30">
        <v>767</v>
      </c>
      <c r="K67" s="30">
        <v>767</v>
      </c>
      <c r="L67" s="30">
        <v>767</v>
      </c>
      <c r="M67" s="30"/>
      <c r="N67" s="30">
        <v>767</v>
      </c>
      <c r="O67" s="30">
        <v>0</v>
      </c>
      <c r="P67" s="30">
        <v>0</v>
      </c>
      <c r="Q67" s="30">
        <v>0</v>
      </c>
      <c r="R67" s="30"/>
      <c r="S67" s="30">
        <v>0</v>
      </c>
      <c r="T67" s="30">
        <v>0</v>
      </c>
      <c r="U67" s="30">
        <v>0</v>
      </c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190"/>
      <c r="AL67" s="30"/>
      <c r="AM67" s="190"/>
      <c r="AN67" s="190"/>
      <c r="AO67" s="190"/>
      <c r="AP67" s="190"/>
      <c r="AQ67" s="30"/>
      <c r="AR67" s="190"/>
      <c r="AS67" s="190"/>
      <c r="AT67" s="190"/>
      <c r="AU67" s="190"/>
      <c r="AV67" s="190"/>
      <c r="AW67" s="190"/>
      <c r="AX67" s="190"/>
      <c r="AY67" s="190"/>
      <c r="AZ67" s="317"/>
      <c r="BA67" s="190"/>
      <c r="BB67" s="317"/>
      <c r="BC67" s="317"/>
      <c r="BD67" s="317"/>
      <c r="BE67" s="190"/>
      <c r="BF67" s="190"/>
      <c r="BG67" s="317"/>
      <c r="BH67" s="190"/>
      <c r="BI67" s="190"/>
      <c r="BJ67" s="190"/>
      <c r="BL67" s="291"/>
      <c r="BM67" s="292"/>
    </row>
    <row r="68" spans="2:65" x14ac:dyDescent="0.25">
      <c r="B68" s="38" t="s">
        <v>148</v>
      </c>
      <c r="C68" s="31" t="s">
        <v>77</v>
      </c>
      <c r="D68" s="32">
        <f>D66+D67</f>
        <v>20096</v>
      </c>
      <c r="E68" s="32">
        <f>E66+E67</f>
        <v>37297</v>
      </c>
      <c r="F68" s="32">
        <f>F66+F67</f>
        <v>17610</v>
      </c>
      <c r="G68" s="32">
        <f>G66+G67</f>
        <v>28888</v>
      </c>
      <c r="H68" s="32"/>
      <c r="I68" s="32">
        <f>I66+I67</f>
        <v>28965</v>
      </c>
      <c r="J68" s="32">
        <f>J66+J67</f>
        <v>25276</v>
      </c>
      <c r="K68" s="32">
        <f t="shared" ref="K68:P68" si="14">K66+K67</f>
        <v>20270</v>
      </c>
      <c r="L68" s="32">
        <f t="shared" si="14"/>
        <v>13554</v>
      </c>
      <c r="M68" s="32"/>
      <c r="N68" s="32">
        <f t="shared" si="14"/>
        <v>19854</v>
      </c>
      <c r="O68" s="32">
        <f t="shared" si="14"/>
        <v>19070</v>
      </c>
      <c r="P68" s="32">
        <f t="shared" si="14"/>
        <v>18376</v>
      </c>
      <c r="Q68" s="32">
        <f>Q66+Q67</f>
        <v>24773</v>
      </c>
      <c r="R68" s="32"/>
      <c r="S68" s="32">
        <f t="shared" ref="S68:Z68" si="15">S66+S67</f>
        <v>37888</v>
      </c>
      <c r="T68" s="32">
        <f t="shared" si="15"/>
        <v>32260</v>
      </c>
      <c r="U68" s="32">
        <f t="shared" si="15"/>
        <v>37973</v>
      </c>
      <c r="V68" s="32">
        <f t="shared" si="15"/>
        <v>30421</v>
      </c>
      <c r="W68" s="32"/>
      <c r="X68" s="32">
        <f t="shared" si="15"/>
        <v>37869</v>
      </c>
      <c r="Y68" s="32">
        <f t="shared" si="15"/>
        <v>23225</v>
      </c>
      <c r="Z68" s="32">
        <f t="shared" si="15"/>
        <v>21372</v>
      </c>
      <c r="AA68" s="32">
        <f>AA66+AA67</f>
        <v>27168</v>
      </c>
      <c r="AB68" s="32"/>
      <c r="AC68" s="32">
        <f>AC66+AC67</f>
        <v>14302</v>
      </c>
      <c r="AD68" s="32">
        <f>AD66+AD67</f>
        <v>14269</v>
      </c>
      <c r="AE68" s="32">
        <f>AE66+AE67</f>
        <v>19001</v>
      </c>
      <c r="AF68" s="32">
        <f>AF66+AF67</f>
        <v>14302</v>
      </c>
      <c r="AG68" s="32"/>
      <c r="AH68" s="32">
        <f>AH66+AH67</f>
        <v>11045</v>
      </c>
      <c r="AI68" s="32">
        <f>AI66+AI67</f>
        <v>19833</v>
      </c>
      <c r="AJ68" s="32">
        <f>AJ66+AJ67</f>
        <v>13352</v>
      </c>
      <c r="AK68" s="155">
        <f>AK66+AK67</f>
        <v>10460</v>
      </c>
      <c r="AL68" s="32"/>
      <c r="AM68" s="155">
        <f>AM66+AM67</f>
        <v>14562</v>
      </c>
      <c r="AN68" s="32">
        <f>AN66+AN67</f>
        <v>8380</v>
      </c>
      <c r="AO68" s="32">
        <f>AO66+AO67</f>
        <v>6307</v>
      </c>
      <c r="AP68" s="155">
        <f>AP66+AP67</f>
        <v>11356</v>
      </c>
      <c r="AQ68" s="32"/>
      <c r="AR68" s="155">
        <f>AR66+AR67</f>
        <v>22497</v>
      </c>
      <c r="AS68" s="155">
        <f>AS66+AS67</f>
        <v>24152</v>
      </c>
      <c r="AT68" s="155">
        <f>AT66+AT67</f>
        <v>21260</v>
      </c>
      <c r="AU68" s="155">
        <f>AU66+AU67</f>
        <v>15537</v>
      </c>
      <c r="AV68" s="155"/>
      <c r="AW68" s="155">
        <f>AW66+AW67</f>
        <v>12078</v>
      </c>
      <c r="AX68" s="155">
        <f>AX66+AX67</f>
        <v>15143</v>
      </c>
      <c r="AY68" s="155">
        <f>AY66+AY67</f>
        <v>16257</v>
      </c>
      <c r="AZ68" s="318"/>
      <c r="BA68" s="155"/>
      <c r="BB68" s="318"/>
      <c r="BC68" s="318"/>
      <c r="BD68" s="318"/>
      <c r="BE68" s="155">
        <f>BE66+BE67</f>
        <v>38473</v>
      </c>
      <c r="BF68" s="155"/>
      <c r="BG68" s="318"/>
      <c r="BH68" s="155">
        <f>BH66+BH67</f>
        <v>58784</v>
      </c>
      <c r="BI68" s="155">
        <f>BI66+BI67</f>
        <v>79265</v>
      </c>
      <c r="BJ68" s="155">
        <f>BJ66+BJ67</f>
        <v>78421</v>
      </c>
      <c r="BL68" s="291">
        <f t="shared" si="0"/>
        <v>1.038338575104619</v>
      </c>
      <c r="BM68" s="292">
        <f t="shared" si="1"/>
        <v>2.038338575104619</v>
      </c>
    </row>
    <row r="69" spans="2:65" x14ac:dyDescent="0.25">
      <c r="B69" s="38" t="s">
        <v>14</v>
      </c>
      <c r="C69" s="31" t="s">
        <v>78</v>
      </c>
      <c r="D69" s="32">
        <f>D65-D68</f>
        <v>31726</v>
      </c>
      <c r="E69" s="32">
        <f>E65-E68</f>
        <v>36085</v>
      </c>
      <c r="F69" s="32">
        <f>F65-F68</f>
        <v>42805</v>
      </c>
      <c r="G69" s="32">
        <f>G65-G68</f>
        <v>32671</v>
      </c>
      <c r="H69" s="32"/>
      <c r="I69" s="32">
        <f>I65-I68</f>
        <v>33002</v>
      </c>
      <c r="J69" s="32">
        <f>J65-J68</f>
        <v>34496</v>
      </c>
      <c r="K69" s="32">
        <f t="shared" ref="K69:P69" si="16">K65-K68</f>
        <v>36689</v>
      </c>
      <c r="L69" s="32">
        <f t="shared" si="16"/>
        <v>36633</v>
      </c>
      <c r="M69" s="32"/>
      <c r="N69" s="32">
        <f t="shared" si="16"/>
        <v>32525</v>
      </c>
      <c r="O69" s="32">
        <f t="shared" si="16"/>
        <v>37891</v>
      </c>
      <c r="P69" s="32">
        <f t="shared" si="16"/>
        <v>44131</v>
      </c>
      <c r="Q69" s="32">
        <f>Q65-Q68</f>
        <v>55788</v>
      </c>
      <c r="R69" s="32"/>
      <c r="S69" s="32">
        <f t="shared" ref="S69:Z69" si="17">S65-S68</f>
        <v>51736</v>
      </c>
      <c r="T69" s="32">
        <f t="shared" si="17"/>
        <v>51126</v>
      </c>
      <c r="U69" s="32">
        <f t="shared" si="17"/>
        <v>55375</v>
      </c>
      <c r="V69" s="32">
        <f t="shared" si="17"/>
        <v>51185</v>
      </c>
      <c r="W69" s="32"/>
      <c r="X69" s="32">
        <f t="shared" si="17"/>
        <v>43279</v>
      </c>
      <c r="Y69" s="32">
        <f t="shared" si="17"/>
        <v>59477</v>
      </c>
      <c r="Z69" s="32">
        <f t="shared" si="17"/>
        <v>59196</v>
      </c>
      <c r="AA69" s="32">
        <f>AA65-AA68</f>
        <v>51949</v>
      </c>
      <c r="AB69" s="32"/>
      <c r="AC69" s="32">
        <f>AC65-AC68</f>
        <v>51369</v>
      </c>
      <c r="AD69" s="32">
        <f>AD65-AD68</f>
        <v>54061</v>
      </c>
      <c r="AE69" s="32">
        <f>AE65-AE68</f>
        <v>52061</v>
      </c>
      <c r="AF69" s="32">
        <f>AF65-AF68</f>
        <v>60221</v>
      </c>
      <c r="AG69" s="32"/>
      <c r="AH69" s="32">
        <f>AH65-AH68</f>
        <v>62738</v>
      </c>
      <c r="AI69" s="32">
        <f>AI65-AI68</f>
        <v>71123</v>
      </c>
      <c r="AJ69" s="32">
        <f>AJ65-AJ68</f>
        <v>74105</v>
      </c>
      <c r="AK69" s="155">
        <f>AK65-AK68</f>
        <v>74025</v>
      </c>
      <c r="AL69" s="32"/>
      <c r="AM69" s="155">
        <f>AM65-AM68</f>
        <v>67614</v>
      </c>
      <c r="AN69" s="32">
        <f>AN65-AN68</f>
        <v>71896</v>
      </c>
      <c r="AO69" s="32">
        <f>AO65-AO68</f>
        <v>78672</v>
      </c>
      <c r="AP69" s="226">
        <f>AP65-AP68</f>
        <v>75185</v>
      </c>
      <c r="AQ69" s="32"/>
      <c r="AR69" s="155">
        <f>AR65-AR68</f>
        <v>97803</v>
      </c>
      <c r="AS69" s="155">
        <f>AS65-AS68</f>
        <v>90939</v>
      </c>
      <c r="AT69" s="155">
        <f>AT65-AT68</f>
        <v>113683</v>
      </c>
      <c r="AU69" s="226">
        <f>AU65-AU68</f>
        <v>99579</v>
      </c>
      <c r="AV69" s="226"/>
      <c r="AW69" s="226">
        <f>AW65-AW68</f>
        <v>99464</v>
      </c>
      <c r="AX69" s="155">
        <f>AX65-AX68</f>
        <v>84901</v>
      </c>
      <c r="AY69" s="155">
        <f>AY65-AY68</f>
        <v>74022</v>
      </c>
      <c r="AZ69" s="319"/>
      <c r="BA69" s="226"/>
      <c r="BB69" s="319"/>
      <c r="BC69" s="319"/>
      <c r="BD69" s="319"/>
      <c r="BE69" s="226">
        <f>BE65-BE68</f>
        <v>39424</v>
      </c>
      <c r="BF69" s="226"/>
      <c r="BG69" s="319"/>
      <c r="BH69" s="226">
        <f>BH65-BH68</f>
        <v>31988</v>
      </c>
      <c r="BI69" s="226">
        <f>BI65-BI68</f>
        <v>33603</v>
      </c>
      <c r="BJ69" s="226">
        <f>BJ65-BJ68</f>
        <v>25098</v>
      </c>
      <c r="BL69" s="291">
        <f t="shared" si="0"/>
        <v>-0.36338271103896103</v>
      </c>
      <c r="BM69" s="292">
        <f t="shared" si="1"/>
        <v>0.63661728896103897</v>
      </c>
    </row>
    <row r="70" spans="2:65" x14ac:dyDescent="0.25">
      <c r="B70" s="38"/>
      <c r="C70" s="31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155"/>
      <c r="AL70" s="32"/>
      <c r="AM70" s="155"/>
      <c r="AN70" s="155"/>
      <c r="AO70" s="155"/>
      <c r="AP70" s="155"/>
      <c r="AQ70" s="32"/>
      <c r="AR70" s="155"/>
      <c r="AS70" s="155"/>
      <c r="AT70" s="155"/>
      <c r="AU70" s="155"/>
      <c r="AV70" s="155"/>
      <c r="AW70" s="155"/>
      <c r="AX70" s="155"/>
      <c r="AY70" s="155"/>
      <c r="AZ70" s="318"/>
      <c r="BA70" s="155"/>
      <c r="BB70" s="318"/>
      <c r="BC70" s="318"/>
      <c r="BD70" s="318"/>
      <c r="BE70" s="155"/>
      <c r="BF70" s="155"/>
      <c r="BG70" s="318"/>
      <c r="BH70" s="155"/>
      <c r="BI70" s="155"/>
      <c r="BJ70" s="155"/>
      <c r="BL70" s="291"/>
      <c r="BM70" s="292"/>
    </row>
    <row r="71" spans="2:65" s="18" customFormat="1" ht="15.75" thickBot="1" x14ac:dyDescent="0.3">
      <c r="B71" s="41" t="s">
        <v>33</v>
      </c>
      <c r="C71" s="33" t="s">
        <v>79</v>
      </c>
      <c r="D71" s="55"/>
      <c r="E71" s="56"/>
      <c r="F71" s="55"/>
      <c r="G71" s="56">
        <f>G69/G47</f>
        <v>1.6397811684400723</v>
      </c>
      <c r="H71" s="55"/>
      <c r="I71" s="56">
        <f>I69/(I47+G47-D47)</f>
        <v>1.6944957896898747</v>
      </c>
      <c r="J71" s="56">
        <f>J69/(J47+G47-E47)</f>
        <v>1.8360655737704918</v>
      </c>
      <c r="K71" s="56">
        <f>K69/(K47+G47-F47)</f>
        <v>2.1480679156908664</v>
      </c>
      <c r="L71" s="56">
        <f>L69/L47</f>
        <v>2.3809307162355386</v>
      </c>
      <c r="M71" s="55"/>
      <c r="N71" s="56">
        <f>N69/(N47+L47-I47)</f>
        <v>2.1414932841717147</v>
      </c>
      <c r="O71" s="56">
        <f>O69/(O47+L47-J47)</f>
        <v>2.5003959350666491</v>
      </c>
      <c r="P71" s="56">
        <f>P69/(P47+L47-K47)</f>
        <v>2.786575740354865</v>
      </c>
      <c r="Q71" s="56">
        <f>Q69/Q47</f>
        <v>2.7333659970602646</v>
      </c>
      <c r="R71" s="55"/>
      <c r="S71" s="56">
        <f>S69/(S47+Q47-N47)</f>
        <v>1.811484593837535</v>
      </c>
      <c r="T71" s="56">
        <f>T69/(T47+Q47-O47)</f>
        <v>1.5934548854604955</v>
      </c>
      <c r="U71" s="56"/>
      <c r="V71" s="56">
        <f>V69/V47</f>
        <v>1.249084874810874</v>
      </c>
      <c r="W71" s="55"/>
      <c r="X71" s="56"/>
      <c r="Y71" s="56"/>
      <c r="Z71" s="56">
        <f>Z69/(Z47+V47-U47)</f>
        <v>1.77936756041842</v>
      </c>
      <c r="AA71" s="56">
        <f>AA69/AA47</f>
        <v>1.7399852625937835</v>
      </c>
      <c r="AB71" s="55"/>
      <c r="AC71" s="56">
        <f>AC69/(AC47+AA47-X47)</f>
        <v>1.902273737224115</v>
      </c>
      <c r="AD71" s="56">
        <f>AD69/(AD47+AA47-Y47)</f>
        <v>2.0098520336084467</v>
      </c>
      <c r="AE71" s="56">
        <f>AE69/(AE47+AA47-Z47)</f>
        <v>1.7872566857770606</v>
      </c>
      <c r="AF71" s="56">
        <f>AF69/AF47</f>
        <v>2.0196867558775193</v>
      </c>
      <c r="AG71" s="56"/>
      <c r="AH71" s="56">
        <f>AH69/(AH47+AF47-AC47)</f>
        <v>2.0677630928446655</v>
      </c>
      <c r="AI71" s="56">
        <f>AI69/(AI47+AF47-AD47)</f>
        <v>2.3058194196790405</v>
      </c>
      <c r="AJ71" s="56">
        <f>AJ69/(AJ47+AF47-AE47)</f>
        <v>2.200071252560639</v>
      </c>
      <c r="AK71" s="197">
        <f>AK69/AK47</f>
        <v>1.9978139421909158</v>
      </c>
      <c r="AL71" s="55"/>
      <c r="AM71" s="197">
        <f>AM69/(AM47+AK47-AH47)</f>
        <v>1.7095395818057697</v>
      </c>
      <c r="AN71" s="56">
        <f>AN69/(AN47+AK47-AI47)</f>
        <v>1.694781009853378</v>
      </c>
      <c r="AO71" s="227">
        <f>AO69/(AO47+AK47-AJ47)</f>
        <v>1.9155588020452885</v>
      </c>
      <c r="AP71" s="227">
        <f>AP69/AP47</f>
        <v>2.1031357520490084</v>
      </c>
      <c r="AQ71" s="55"/>
      <c r="AR71" s="197">
        <f>AR69/(AR47+AP47-AM47)</f>
        <v>3.0026710057718287</v>
      </c>
      <c r="AS71" s="227">
        <f>AS69/(AS47+AP47-AN47)</f>
        <v>3.0290786756378654</v>
      </c>
      <c r="AT71" s="197">
        <f>AT69/(AT47+AP47-AO47)</f>
        <v>3.7442526842763981</v>
      </c>
      <c r="AU71" s="227">
        <f>AU69/AU47</f>
        <v>2.8200560731783297</v>
      </c>
      <c r="AV71" s="227"/>
      <c r="AW71" s="227">
        <f>AW69/(AW47+AU47-AR47)</f>
        <v>2.2723721185259649</v>
      </c>
      <c r="AX71" s="227">
        <f>AX69/(AX47+AU47-AS47)</f>
        <v>1.4085841324617581</v>
      </c>
      <c r="AY71" s="227">
        <f>AY69/(AY47+AU47-AT47)</f>
        <v>0.92090072157253045</v>
      </c>
      <c r="AZ71" s="320"/>
      <c r="BA71" s="227"/>
      <c r="BB71" s="320"/>
      <c r="BC71" s="320"/>
      <c r="BD71" s="320"/>
      <c r="BE71" s="227">
        <f>BE69/BE47</f>
        <v>0.28919763501122342</v>
      </c>
      <c r="BF71" s="227"/>
      <c r="BG71" s="320"/>
      <c r="BH71" s="227">
        <f>BH69/(BH47+BE47-BC47)</f>
        <v>0.3489625379093666</v>
      </c>
      <c r="BI71" s="227">
        <f>BI69/(BI47+BE47-BD47)</f>
        <v>0.40807577873580669</v>
      </c>
      <c r="BJ71" s="227">
        <f>BJ69/BJ47</f>
        <v>0.36511492580739019</v>
      </c>
      <c r="BL71" s="291">
        <f t="shared" si="0"/>
        <v>0.26251006787528031</v>
      </c>
      <c r="BM71" s="292">
        <f t="shared" si="1"/>
        <v>1.2625100678752803</v>
      </c>
    </row>
    <row r="72" spans="2:65" s="18" customFormat="1" ht="15.75" thickBot="1" x14ac:dyDescent="0.3">
      <c r="C72" s="28"/>
      <c r="D72" s="28"/>
      <c r="E72" s="34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W72" s="28"/>
      <c r="X72" s="28"/>
      <c r="Y72" s="28"/>
      <c r="Z72" s="28"/>
      <c r="AB72" s="28"/>
      <c r="AC72" s="28"/>
      <c r="AH72" s="28"/>
      <c r="AK72" s="184"/>
      <c r="AL72" s="28"/>
      <c r="AM72" s="184"/>
      <c r="AN72" s="184"/>
      <c r="AQ72" s="28"/>
      <c r="AR72" s="184"/>
      <c r="AS72" s="184"/>
      <c r="AT72" s="184"/>
      <c r="AU72" s="184"/>
      <c r="AV72" s="184"/>
      <c r="AW72" s="184"/>
      <c r="AX72" s="232"/>
      <c r="AY72" s="232"/>
      <c r="AZ72" s="184"/>
      <c r="BA72" s="184"/>
      <c r="BB72" s="184"/>
      <c r="BC72" s="232"/>
      <c r="BD72" s="232"/>
      <c r="BE72" s="232"/>
      <c r="BF72" s="232"/>
      <c r="BG72" s="184"/>
      <c r="BH72" s="184"/>
      <c r="BI72" s="184"/>
      <c r="BJ72" s="184"/>
      <c r="BL72" s="291"/>
      <c r="BM72" s="292"/>
    </row>
    <row r="73" spans="2:65" s="18" customFormat="1" ht="15.75" thickBot="1" x14ac:dyDescent="0.3">
      <c r="B73" s="62" t="s">
        <v>125</v>
      </c>
      <c r="C73" s="63" t="s">
        <v>80</v>
      </c>
      <c r="D73" s="104" t="s">
        <v>35</v>
      </c>
      <c r="E73" s="104" t="s">
        <v>37</v>
      </c>
      <c r="F73" s="104" t="s">
        <v>36</v>
      </c>
      <c r="G73" s="104" t="s">
        <v>38</v>
      </c>
      <c r="H73" s="104"/>
      <c r="I73" s="104" t="s">
        <v>34</v>
      </c>
      <c r="J73" s="104" t="s">
        <v>39</v>
      </c>
      <c r="K73" s="104" t="s">
        <v>40</v>
      </c>
      <c r="L73" s="104" t="s">
        <v>41</v>
      </c>
      <c r="M73" s="104"/>
      <c r="N73" s="104" t="s">
        <v>167</v>
      </c>
      <c r="O73" s="104" t="s">
        <v>176</v>
      </c>
      <c r="P73" s="104" t="s">
        <v>177</v>
      </c>
      <c r="Q73" s="104" t="s">
        <v>185</v>
      </c>
      <c r="R73" s="104"/>
      <c r="S73" s="104" t="str">
        <f>S62</f>
        <v>3M 2015</v>
      </c>
      <c r="T73" s="104" t="str">
        <f>T62</f>
        <v>6M 2015</v>
      </c>
      <c r="U73" s="104" t="str">
        <f>U62</f>
        <v>9M 2015*</v>
      </c>
      <c r="V73" s="104" t="str">
        <f>V62</f>
        <v>12M 2015*</v>
      </c>
      <c r="W73" s="104"/>
      <c r="X73" s="104" t="str">
        <f>X62</f>
        <v>3M 2016*</v>
      </c>
      <c r="Y73" s="104" t="str">
        <f>Y62</f>
        <v>6M 2016*</v>
      </c>
      <c r="Z73" s="104" t="str">
        <f>Z62</f>
        <v>9M 2016*</v>
      </c>
      <c r="AA73" s="104" t="str">
        <f>AA62</f>
        <v>12M 2016*</v>
      </c>
      <c r="AB73" s="104"/>
      <c r="AC73" s="104" t="str">
        <f>AC62</f>
        <v>3M 2017</v>
      </c>
      <c r="AD73" s="104" t="str">
        <f>AD62</f>
        <v>6M 2017</v>
      </c>
      <c r="AE73" s="104" t="str">
        <f>AE62</f>
        <v>9M 2017</v>
      </c>
      <c r="AF73" s="104" t="str">
        <f>AF62</f>
        <v>12M 2017</v>
      </c>
      <c r="AG73" s="104"/>
      <c r="AH73" s="104" t="str">
        <f>AH$1</f>
        <v>3M 2018</v>
      </c>
      <c r="AI73" s="104" t="str">
        <f>AI$1</f>
        <v>6M 2018</v>
      </c>
      <c r="AJ73" s="104" t="str">
        <f>AJ$1</f>
        <v>9M 2018</v>
      </c>
      <c r="AK73" s="189" t="str">
        <f>AK$1</f>
        <v>12M 2018</v>
      </c>
      <c r="AL73" s="104"/>
      <c r="AM73" s="104" t="str">
        <f>AM$1</f>
        <v>3M 2019</v>
      </c>
      <c r="AN73" s="104" t="str">
        <f>AN$1</f>
        <v>6M 2019</v>
      </c>
      <c r="AO73" s="104" t="str">
        <f>AO$1</f>
        <v>9M 2019</v>
      </c>
      <c r="AP73" s="104" t="str">
        <f>AP$1</f>
        <v>12М 2019</v>
      </c>
      <c r="AQ73" s="104"/>
      <c r="AR73" s="104" t="str">
        <f>AR$1</f>
        <v>3M 2020</v>
      </c>
      <c r="AS73" s="104" t="str">
        <f>AS$1</f>
        <v>6M 2020</v>
      </c>
      <c r="AT73" s="104" t="str">
        <f>AT$1</f>
        <v>9M 2020</v>
      </c>
      <c r="AU73" s="104" t="str">
        <f>AU$1</f>
        <v>12M 2020</v>
      </c>
      <c r="AV73" s="104"/>
      <c r="AW73" s="104" t="str">
        <f>AW$1</f>
        <v>3M 2021</v>
      </c>
      <c r="AX73" s="189" t="str">
        <f>AX$1</f>
        <v>6M 2021</v>
      </c>
      <c r="AY73" s="189" t="str">
        <f>AY$1</f>
        <v>9M 2021</v>
      </c>
      <c r="AZ73" s="104" t="str">
        <f>AZ$1</f>
        <v>12M 2021</v>
      </c>
      <c r="BA73" s="104"/>
      <c r="BB73" s="104" t="str">
        <f>BB$1</f>
        <v>3M 2022</v>
      </c>
      <c r="BC73" s="104" t="str">
        <f>BC$1</f>
        <v>6M 2022</v>
      </c>
      <c r="BD73" s="104" t="str">
        <f>BD$1</f>
        <v>9M 2022</v>
      </c>
      <c r="BE73" s="104" t="str">
        <f>BE$1</f>
        <v>12M 2022</v>
      </c>
      <c r="BF73" s="104"/>
      <c r="BG73" s="104" t="str">
        <f>BG$1</f>
        <v>3M 2023</v>
      </c>
      <c r="BH73" s="104" t="str">
        <f>BH$1</f>
        <v>6M 2023</v>
      </c>
      <c r="BI73" s="104" t="str">
        <f>BI$1</f>
        <v>9M 2023</v>
      </c>
      <c r="BJ73" s="104" t="str">
        <f>BJ$1</f>
        <v>12M 2023</v>
      </c>
      <c r="BL73" s="291"/>
      <c r="BM73" s="292"/>
    </row>
    <row r="74" spans="2:65" s="18" customFormat="1" ht="24" x14ac:dyDescent="0.25">
      <c r="B74" s="48" t="s">
        <v>186</v>
      </c>
      <c r="C74" s="16" t="s">
        <v>129</v>
      </c>
      <c r="D74" s="35">
        <v>4377</v>
      </c>
      <c r="E74" s="35">
        <v>13090</v>
      </c>
      <c r="F74" s="35">
        <v>16172</v>
      </c>
      <c r="G74" s="35">
        <v>19277</v>
      </c>
      <c r="H74" s="36"/>
      <c r="I74" s="35">
        <v>3437</v>
      </c>
      <c r="J74" s="35">
        <v>9280</v>
      </c>
      <c r="K74" s="35">
        <v>13607</v>
      </c>
      <c r="L74" s="35">
        <v>15807</v>
      </c>
      <c r="M74" s="35"/>
      <c r="N74" s="35">
        <v>4489</v>
      </c>
      <c r="O74" s="35">
        <v>6623</v>
      </c>
      <c r="P74" s="35">
        <v>12151</v>
      </c>
      <c r="Q74" s="35">
        <v>21496</v>
      </c>
      <c r="R74" s="35"/>
      <c r="S74" s="35">
        <v>11370</v>
      </c>
      <c r="T74" s="35">
        <v>18287</v>
      </c>
      <c r="U74" s="35">
        <v>30029</v>
      </c>
      <c r="V74" s="35">
        <v>41292</v>
      </c>
      <c r="W74" s="35"/>
      <c r="X74" s="35">
        <v>9698</v>
      </c>
      <c r="Y74" s="35">
        <v>15107</v>
      </c>
      <c r="Z74" s="35">
        <v>19547</v>
      </c>
      <c r="AA74" s="35">
        <v>26684</v>
      </c>
      <c r="AB74" s="35"/>
      <c r="AC74" s="35">
        <v>6993</v>
      </c>
      <c r="AD74" s="35">
        <v>14674</v>
      </c>
      <c r="AE74" s="35">
        <v>20421</v>
      </c>
      <c r="AF74" s="35">
        <v>28321</v>
      </c>
      <c r="AG74" s="35"/>
      <c r="AH74" s="35">
        <v>7552</v>
      </c>
      <c r="AI74" s="35">
        <v>15657</v>
      </c>
      <c r="AJ74" s="177">
        <v>25167</v>
      </c>
      <c r="AK74" s="177">
        <v>35905</v>
      </c>
      <c r="AL74" s="35"/>
      <c r="AM74" s="155">
        <v>10311</v>
      </c>
      <c r="AN74" s="155">
        <v>21015</v>
      </c>
      <c r="AO74" s="155">
        <v>29276</v>
      </c>
      <c r="AP74" s="155">
        <v>35487</v>
      </c>
      <c r="AQ74" s="35"/>
      <c r="AR74" s="155">
        <v>7564</v>
      </c>
      <c r="AS74" s="155">
        <v>14150</v>
      </c>
      <c r="AT74" s="155">
        <v>23951</v>
      </c>
      <c r="AU74" s="155">
        <v>34923</v>
      </c>
      <c r="AV74" s="155"/>
      <c r="AW74" s="155">
        <v>15390</v>
      </c>
      <c r="AX74" s="155">
        <v>39694</v>
      </c>
      <c r="AY74" s="155">
        <v>68621</v>
      </c>
      <c r="AZ74" s="318"/>
      <c r="BA74" s="155"/>
      <c r="BB74" s="318"/>
      <c r="BC74" s="155">
        <v>72376</v>
      </c>
      <c r="BD74" s="155">
        <v>99391</v>
      </c>
      <c r="BE74" s="155">
        <v>138730</v>
      </c>
      <c r="BF74" s="289"/>
      <c r="BG74" s="318"/>
      <c r="BH74" s="155">
        <v>42001</v>
      </c>
      <c r="BI74" s="155">
        <v>62824</v>
      </c>
      <c r="BJ74" s="155">
        <v>73351</v>
      </c>
      <c r="BK74" s="270"/>
      <c r="BL74" s="291">
        <f t="shared" ref="BL74:BL134" si="18">BJ74/BE74-1</f>
        <v>-0.47126793051250626</v>
      </c>
      <c r="BM74" s="292">
        <f t="shared" ref="BM74:BM134" si="19">BJ74/BE74</f>
        <v>0.52873206948749374</v>
      </c>
    </row>
    <row r="75" spans="2:65" x14ac:dyDescent="0.25">
      <c r="B75" s="43" t="s">
        <v>17</v>
      </c>
      <c r="C75" s="37" t="s">
        <v>130</v>
      </c>
      <c r="D75" s="30">
        <f>D76-D74</f>
        <v>1616</v>
      </c>
      <c r="E75" s="30">
        <f>E76-E74</f>
        <v>-255</v>
      </c>
      <c r="F75" s="30">
        <f>F76-F74</f>
        <v>-4007</v>
      </c>
      <c r="G75" s="30">
        <f>G76-G74</f>
        <v>-2520</v>
      </c>
      <c r="H75" s="30"/>
      <c r="I75" s="30">
        <f>I76-I74</f>
        <v>2072</v>
      </c>
      <c r="J75" s="30">
        <f>J76-J74</f>
        <v>2320</v>
      </c>
      <c r="K75" s="30">
        <f>K76-K74</f>
        <v>1617</v>
      </c>
      <c r="L75" s="30">
        <f t="shared" ref="L75:Q75" si="20">L76-L74</f>
        <v>4336</v>
      </c>
      <c r="M75" s="30"/>
      <c r="N75" s="30">
        <f t="shared" si="20"/>
        <v>-2045</v>
      </c>
      <c r="O75" s="30">
        <f t="shared" si="20"/>
        <v>-2100</v>
      </c>
      <c r="P75" s="30">
        <f t="shared" si="20"/>
        <v>-3502</v>
      </c>
      <c r="Q75" s="30">
        <f t="shared" si="20"/>
        <v>-4088</v>
      </c>
      <c r="R75" s="30"/>
      <c r="S75" s="30">
        <f t="shared" ref="S75:Z75" si="21">S76-S74</f>
        <v>-686</v>
      </c>
      <c r="T75" s="30">
        <f t="shared" si="21"/>
        <v>-3943</v>
      </c>
      <c r="U75" s="30">
        <f t="shared" si="21"/>
        <v>-2426</v>
      </c>
      <c r="V75" s="30">
        <f t="shared" si="21"/>
        <v>2931</v>
      </c>
      <c r="W75" s="30"/>
      <c r="X75" s="30">
        <f t="shared" si="21"/>
        <v>-4068</v>
      </c>
      <c r="Y75" s="30">
        <f t="shared" si="21"/>
        <v>-5917</v>
      </c>
      <c r="Z75" s="30">
        <f t="shared" si="21"/>
        <v>-1348</v>
      </c>
      <c r="AA75" s="30">
        <f>AA76-AA74</f>
        <v>1119</v>
      </c>
      <c r="AB75" s="30"/>
      <c r="AC75" s="30">
        <f>AC76-AC74</f>
        <v>-4327</v>
      </c>
      <c r="AD75" s="30">
        <f>AD76-AD74</f>
        <v>-3913</v>
      </c>
      <c r="AE75" s="30">
        <f>AE76-AE74</f>
        <v>-1854</v>
      </c>
      <c r="AF75" s="30">
        <f>AF76-AF74</f>
        <v>-4009</v>
      </c>
      <c r="AG75" s="30"/>
      <c r="AH75" s="30">
        <f>AH76-AH74</f>
        <v>-1663</v>
      </c>
      <c r="AI75" s="30">
        <f>AI76-AI74</f>
        <v>-3185</v>
      </c>
      <c r="AJ75" s="30">
        <f>AJ76-AJ74</f>
        <v>-1796</v>
      </c>
      <c r="AK75" s="190">
        <f>AK76-AK74</f>
        <v>1025</v>
      </c>
      <c r="AL75" s="30"/>
      <c r="AM75" s="190">
        <f>AM76-AM74</f>
        <v>-761</v>
      </c>
      <c r="AN75" s="30">
        <f>AN76-AN74</f>
        <v>-4215</v>
      </c>
      <c r="AO75" s="30">
        <f>AO76-AO74</f>
        <v>-5929</v>
      </c>
      <c r="AP75" s="190">
        <f>AP76-AP74</f>
        <v>2084</v>
      </c>
      <c r="AQ75" s="30"/>
      <c r="AR75" s="190">
        <f>AR76-AR74</f>
        <v>-5979</v>
      </c>
      <c r="AS75" s="190">
        <f>AS76-AS74</f>
        <v>-6090</v>
      </c>
      <c r="AT75" s="190">
        <f>AT76-AT74</f>
        <v>-10649</v>
      </c>
      <c r="AU75" s="239">
        <f>AU76-AU74</f>
        <v>-2301</v>
      </c>
      <c r="AV75" s="239"/>
      <c r="AW75" s="239">
        <f>AW76-AW74</f>
        <v>-8452</v>
      </c>
      <c r="AX75" s="190">
        <f>AX76-AX74</f>
        <v>-11702</v>
      </c>
      <c r="AY75" s="190">
        <f>AY76-AY74</f>
        <v>-13438</v>
      </c>
      <c r="AZ75" s="321"/>
      <c r="BA75" s="239"/>
      <c r="BB75" s="321"/>
      <c r="BC75" s="239">
        <f>BC76-BC74</f>
        <v>-28216</v>
      </c>
      <c r="BD75" s="239">
        <f>BD76-BD74</f>
        <v>-30508</v>
      </c>
      <c r="BE75" s="239">
        <f>BE76-BE74</f>
        <v>-47445</v>
      </c>
      <c r="BF75" s="239"/>
      <c r="BG75" s="321"/>
      <c r="BH75" s="239">
        <f>BH76-BH74</f>
        <v>1943</v>
      </c>
      <c r="BI75" s="239">
        <f>BI76-BI74</f>
        <v>-2246</v>
      </c>
      <c r="BJ75" s="239">
        <f>BJ76-BJ74</f>
        <v>17852</v>
      </c>
      <c r="BL75" s="291">
        <f t="shared" si="18"/>
        <v>-1.3762672568236907</v>
      </c>
      <c r="BM75" s="292">
        <f t="shared" si="19"/>
        <v>-0.37626725682369061</v>
      </c>
    </row>
    <row r="76" spans="2:65" ht="24" x14ac:dyDescent="0.25">
      <c r="B76" s="38" t="s">
        <v>187</v>
      </c>
      <c r="C76" s="3" t="s">
        <v>131</v>
      </c>
      <c r="D76" s="32">
        <v>5993</v>
      </c>
      <c r="E76" s="32">
        <v>12835</v>
      </c>
      <c r="F76" s="32">
        <v>12165</v>
      </c>
      <c r="G76" s="32">
        <v>16757</v>
      </c>
      <c r="H76" s="28"/>
      <c r="I76" s="32">
        <v>5509</v>
      </c>
      <c r="J76" s="32">
        <v>11600</v>
      </c>
      <c r="K76" s="32">
        <v>15224</v>
      </c>
      <c r="L76" s="32">
        <v>20143</v>
      </c>
      <c r="M76" s="32"/>
      <c r="N76" s="32">
        <v>2444</v>
      </c>
      <c r="O76" s="32">
        <v>4523</v>
      </c>
      <c r="P76" s="32">
        <v>8649</v>
      </c>
      <c r="Q76" s="32">
        <v>17408</v>
      </c>
      <c r="R76" s="32"/>
      <c r="S76" s="32">
        <v>10684</v>
      </c>
      <c r="T76" s="32">
        <v>14344</v>
      </c>
      <c r="U76" s="32">
        <v>27603</v>
      </c>
      <c r="V76" s="32">
        <v>44223</v>
      </c>
      <c r="W76" s="32"/>
      <c r="X76" s="32">
        <v>5630</v>
      </c>
      <c r="Y76" s="32">
        <v>9190</v>
      </c>
      <c r="Z76" s="32">
        <v>18199</v>
      </c>
      <c r="AA76" s="32">
        <v>27803</v>
      </c>
      <c r="AB76" s="32"/>
      <c r="AC76" s="32">
        <v>2666</v>
      </c>
      <c r="AD76" s="32">
        <v>10761</v>
      </c>
      <c r="AE76" s="32">
        <v>18567</v>
      </c>
      <c r="AF76" s="32">
        <v>24312</v>
      </c>
      <c r="AG76" s="32"/>
      <c r="AH76" s="32">
        <v>5889</v>
      </c>
      <c r="AI76" s="32">
        <v>12472</v>
      </c>
      <c r="AJ76" s="32">
        <v>23371</v>
      </c>
      <c r="AK76" s="155">
        <v>36930</v>
      </c>
      <c r="AL76" s="32"/>
      <c r="AM76" s="155">
        <v>9550</v>
      </c>
      <c r="AN76" s="155">
        <v>16800</v>
      </c>
      <c r="AO76" s="155">
        <v>23347</v>
      </c>
      <c r="AP76" s="155">
        <v>37571</v>
      </c>
      <c r="AQ76" s="32"/>
      <c r="AR76" s="155">
        <v>1585</v>
      </c>
      <c r="AS76" s="155">
        <v>8060</v>
      </c>
      <c r="AT76" s="155">
        <v>13302</v>
      </c>
      <c r="AU76" s="155">
        <v>32622</v>
      </c>
      <c r="AV76" s="155"/>
      <c r="AW76" s="155">
        <v>6938</v>
      </c>
      <c r="AX76" s="155">
        <v>27992</v>
      </c>
      <c r="AY76" s="155">
        <v>55183</v>
      </c>
      <c r="AZ76" s="318"/>
      <c r="BA76" s="155"/>
      <c r="BB76" s="318"/>
      <c r="BC76" s="155">
        <v>44160</v>
      </c>
      <c r="BD76" s="155">
        <v>68883</v>
      </c>
      <c r="BE76" s="155">
        <v>91285</v>
      </c>
      <c r="BF76" s="289"/>
      <c r="BG76" s="318"/>
      <c r="BH76" s="155">
        <v>43944</v>
      </c>
      <c r="BI76" s="155">
        <v>60578</v>
      </c>
      <c r="BJ76" s="155">
        <v>91203</v>
      </c>
      <c r="BL76" s="291">
        <f t="shared" si="18"/>
        <v>-8.9828558908910949E-4</v>
      </c>
      <c r="BM76" s="292">
        <f t="shared" si="19"/>
        <v>0.99910171441091089</v>
      </c>
    </row>
    <row r="77" spans="2:65" ht="14.25" customHeight="1" x14ac:dyDescent="0.25">
      <c r="B77" s="43" t="s">
        <v>19</v>
      </c>
      <c r="C77" s="37" t="s">
        <v>132</v>
      </c>
      <c r="D77" s="30">
        <v>-2444</v>
      </c>
      <c r="E77" s="30">
        <v>-2691</v>
      </c>
      <c r="F77" s="30">
        <v>-3511</v>
      </c>
      <c r="G77" s="30">
        <v>-4028</v>
      </c>
      <c r="H77" s="27"/>
      <c r="I77" s="27">
        <v>-411</v>
      </c>
      <c r="J77" s="30">
        <v>-1193</v>
      </c>
      <c r="K77" s="30">
        <v>-1556</v>
      </c>
      <c r="L77" s="30">
        <v>-2605</v>
      </c>
      <c r="M77" s="30"/>
      <c r="N77" s="30">
        <v>-157</v>
      </c>
      <c r="O77" s="30">
        <v>-771</v>
      </c>
      <c r="P77" s="30">
        <v>-1554</v>
      </c>
      <c r="Q77" s="30">
        <v>-2010</v>
      </c>
      <c r="R77" s="30"/>
      <c r="S77" s="30">
        <v>-102</v>
      </c>
      <c r="T77" s="30">
        <v>-950</v>
      </c>
      <c r="U77" s="30">
        <v>-1155</v>
      </c>
      <c r="V77" s="30">
        <v>-2478</v>
      </c>
      <c r="W77" s="30"/>
      <c r="X77" s="30">
        <v>-803</v>
      </c>
      <c r="Y77" s="30">
        <v>-3214</v>
      </c>
      <c r="Z77" s="30">
        <v>-3646</v>
      </c>
      <c r="AA77" s="30">
        <v>-3929</v>
      </c>
      <c r="AB77" s="30"/>
      <c r="AC77" s="30">
        <v>-553</v>
      </c>
      <c r="AD77" s="30">
        <v>-1298</v>
      </c>
      <c r="AE77" s="30">
        <v>-1958</v>
      </c>
      <c r="AF77" s="30">
        <v>-2743</v>
      </c>
      <c r="AG77" s="30"/>
      <c r="AH77" s="30">
        <v>-724</v>
      </c>
      <c r="AI77" s="30">
        <v>-1567</v>
      </c>
      <c r="AJ77" s="30">
        <v>-2489</v>
      </c>
      <c r="AK77" s="190">
        <v>-3658</v>
      </c>
      <c r="AL77" s="30"/>
      <c r="AM77" s="190">
        <v>-1392</v>
      </c>
      <c r="AN77" s="190">
        <v>-2695</v>
      </c>
      <c r="AO77" s="190">
        <v>-3844</v>
      </c>
      <c r="AP77" s="190">
        <v>-4949</v>
      </c>
      <c r="AQ77" s="30"/>
      <c r="AR77" s="190">
        <v>-269</v>
      </c>
      <c r="AS77" s="190">
        <v>-756</v>
      </c>
      <c r="AT77" s="190">
        <v>-1507</v>
      </c>
      <c r="AU77" s="190">
        <v>-1802</v>
      </c>
      <c r="AV77" s="190"/>
      <c r="AW77" s="239">
        <v>-1624</v>
      </c>
      <c r="AX77" s="190">
        <v>-5452</v>
      </c>
      <c r="AY77" s="190">
        <v>-11248</v>
      </c>
      <c r="AZ77" s="317"/>
      <c r="BA77" s="190"/>
      <c r="BB77" s="321"/>
      <c r="BC77" s="190">
        <v>-15279</v>
      </c>
      <c r="BD77" s="190">
        <v>-19087</v>
      </c>
      <c r="BE77" s="239">
        <v>-23755</v>
      </c>
      <c r="BF77" s="288"/>
      <c r="BG77" s="321"/>
      <c r="BH77" s="239">
        <v>-10876</v>
      </c>
      <c r="BI77" s="239">
        <v>-14780</v>
      </c>
      <c r="BJ77" s="239">
        <v>-22493</v>
      </c>
      <c r="BK77" s="295"/>
      <c r="BL77" s="291">
        <f t="shared" si="18"/>
        <v>-5.3125657756261879E-2</v>
      </c>
      <c r="BM77" s="292">
        <f t="shared" si="19"/>
        <v>0.94687434224373812</v>
      </c>
    </row>
    <row r="78" spans="2:65" x14ac:dyDescent="0.25">
      <c r="B78" s="43" t="s">
        <v>20</v>
      </c>
      <c r="C78" s="37" t="s">
        <v>137</v>
      </c>
      <c r="D78" s="27">
        <v>-516</v>
      </c>
      <c r="E78" s="30">
        <v>-1774</v>
      </c>
      <c r="F78" s="30">
        <v>-2462</v>
      </c>
      <c r="G78" s="30">
        <v>-3435</v>
      </c>
      <c r="H78" s="27"/>
      <c r="I78" s="27">
        <v>-653</v>
      </c>
      <c r="J78" s="30">
        <v>-1849</v>
      </c>
      <c r="K78" s="30">
        <v>-2206</v>
      </c>
      <c r="L78" s="30">
        <v>-3178</v>
      </c>
      <c r="M78" s="30"/>
      <c r="N78" s="30">
        <v>-426</v>
      </c>
      <c r="O78" s="30">
        <v>-1218</v>
      </c>
      <c r="P78" s="30">
        <v>-1682</v>
      </c>
      <c r="Q78" s="30">
        <v>-2704</v>
      </c>
      <c r="R78" s="30"/>
      <c r="S78" s="30">
        <v>-811</v>
      </c>
      <c r="T78" s="30">
        <v>-2367</v>
      </c>
      <c r="U78" s="30">
        <v>-3335</v>
      </c>
      <c r="V78" s="30">
        <v>-5214</v>
      </c>
      <c r="W78" s="30"/>
      <c r="X78" s="30">
        <v>-1011</v>
      </c>
      <c r="Y78" s="30">
        <v>-2187</v>
      </c>
      <c r="Z78" s="30">
        <v>-3998</v>
      </c>
      <c r="AA78" s="30">
        <v>-5772</v>
      </c>
      <c r="AB78" s="30"/>
      <c r="AC78" s="30">
        <v>-944</v>
      </c>
      <c r="AD78" s="30">
        <v>-2816</v>
      </c>
      <c r="AE78" s="30">
        <v>-3234</v>
      </c>
      <c r="AF78" s="30">
        <v>-4935</v>
      </c>
      <c r="AG78" s="30"/>
      <c r="AH78" s="30">
        <v>-575</v>
      </c>
      <c r="AI78" s="30">
        <v>-1438</v>
      </c>
      <c r="AJ78" s="30">
        <v>-3070</v>
      </c>
      <c r="AK78" s="190">
        <v>-4866</v>
      </c>
      <c r="AL78" s="30"/>
      <c r="AM78" s="190">
        <v>-813</v>
      </c>
      <c r="AN78" s="190">
        <v>-2225</v>
      </c>
      <c r="AO78" s="190">
        <v>-3047</v>
      </c>
      <c r="AP78" s="190">
        <v>-4344</v>
      </c>
      <c r="AQ78" s="30"/>
      <c r="AR78" s="190">
        <v>-542</v>
      </c>
      <c r="AS78" s="190">
        <v>-2190</v>
      </c>
      <c r="AT78" s="190">
        <v>-2846</v>
      </c>
      <c r="AU78" s="190">
        <v>-4630</v>
      </c>
      <c r="AV78" s="190"/>
      <c r="AW78" s="190">
        <v>-683</v>
      </c>
      <c r="AX78" s="190">
        <v>-2109</v>
      </c>
      <c r="AY78" s="190">
        <v>-2694</v>
      </c>
      <c r="AZ78" s="317"/>
      <c r="BA78" s="190"/>
      <c r="BB78" s="317"/>
      <c r="BC78" s="190">
        <v>-1021</v>
      </c>
      <c r="BD78" s="190">
        <v>-1535</v>
      </c>
      <c r="BE78" s="190">
        <v>-2083</v>
      </c>
      <c r="BF78" s="288"/>
      <c r="BG78" s="317"/>
      <c r="BH78" s="190">
        <v>-1596</v>
      </c>
      <c r="BI78" s="190">
        <v>-3790</v>
      </c>
      <c r="BJ78" s="190">
        <v>-6333</v>
      </c>
      <c r="BL78" s="291">
        <f t="shared" si="18"/>
        <v>2.0403264522323572</v>
      </c>
      <c r="BM78" s="292">
        <f t="shared" si="19"/>
        <v>3.0403264522323572</v>
      </c>
    </row>
    <row r="79" spans="2:65" s="18" customFormat="1" ht="15" x14ac:dyDescent="0.25">
      <c r="B79" s="79" t="s">
        <v>188</v>
      </c>
      <c r="C79" s="81" t="s">
        <v>128</v>
      </c>
      <c r="D79" s="87">
        <f>SUM(D76:D78)</f>
        <v>3033</v>
      </c>
      <c r="E79" s="87">
        <f>SUM(E76:E78)</f>
        <v>8370</v>
      </c>
      <c r="F79" s="87">
        <f t="shared" ref="F79:Q79" si="22">SUM(F76:F78)</f>
        <v>6192</v>
      </c>
      <c r="G79" s="87">
        <f t="shared" si="22"/>
        <v>9294</v>
      </c>
      <c r="H79" s="87"/>
      <c r="I79" s="87">
        <f t="shared" si="22"/>
        <v>4445</v>
      </c>
      <c r="J79" s="87">
        <f t="shared" si="22"/>
        <v>8558</v>
      </c>
      <c r="K79" s="87">
        <f t="shared" si="22"/>
        <v>11462</v>
      </c>
      <c r="L79" s="87">
        <f t="shared" si="22"/>
        <v>14360</v>
      </c>
      <c r="M79" s="87"/>
      <c r="N79" s="87">
        <f t="shared" si="22"/>
        <v>1861</v>
      </c>
      <c r="O79" s="87">
        <f t="shared" si="22"/>
        <v>2534</v>
      </c>
      <c r="P79" s="87">
        <f t="shared" si="22"/>
        <v>5413</v>
      </c>
      <c r="Q79" s="87">
        <f t="shared" si="22"/>
        <v>12694</v>
      </c>
      <c r="R79" s="87"/>
      <c r="S79" s="87">
        <f t="shared" ref="S79:Z79" si="23">SUM(S76:S78)</f>
        <v>9771</v>
      </c>
      <c r="T79" s="87">
        <f t="shared" si="23"/>
        <v>11027</v>
      </c>
      <c r="U79" s="87">
        <f t="shared" si="23"/>
        <v>23113</v>
      </c>
      <c r="V79" s="87">
        <f t="shared" si="23"/>
        <v>36531</v>
      </c>
      <c r="W79" s="87"/>
      <c r="X79" s="87">
        <f t="shared" si="23"/>
        <v>3816</v>
      </c>
      <c r="Y79" s="87">
        <f t="shared" si="23"/>
        <v>3789</v>
      </c>
      <c r="Z79" s="87">
        <f t="shared" si="23"/>
        <v>10555</v>
      </c>
      <c r="AA79" s="87">
        <f>SUM(AA76:AA78)</f>
        <v>18102</v>
      </c>
      <c r="AB79" s="87"/>
      <c r="AC79" s="87">
        <f>SUM(AC76:AC78)</f>
        <v>1169</v>
      </c>
      <c r="AD79" s="87">
        <f>SUM(AD76:AD78)</f>
        <v>6647</v>
      </c>
      <c r="AE79" s="87">
        <f>SUM(AE76:AE78)</f>
        <v>13375</v>
      </c>
      <c r="AF79" s="87">
        <f>SUM(AF76:AF78)</f>
        <v>16634</v>
      </c>
      <c r="AG79" s="87"/>
      <c r="AH79" s="87">
        <f>SUM(AH76:AH78)</f>
        <v>4590</v>
      </c>
      <c r="AI79" s="87">
        <f>SUM(AI76:AI78)</f>
        <v>9467</v>
      </c>
      <c r="AJ79" s="87">
        <f>SUM(AJ76:AJ78)</f>
        <v>17812</v>
      </c>
      <c r="AK79" s="198">
        <f>SUM(AK76:AK78)</f>
        <v>28406</v>
      </c>
      <c r="AL79" s="87"/>
      <c r="AM79" s="198">
        <f>SUM(AM76:AM78)</f>
        <v>7345</v>
      </c>
      <c r="AN79" s="87">
        <f>SUM(AN76:AN78)</f>
        <v>11880</v>
      </c>
      <c r="AO79" s="87">
        <f>SUM(AO76:AO78)</f>
        <v>16456</v>
      </c>
      <c r="AP79" s="198">
        <f>SUM(AP76:AP78)</f>
        <v>28278</v>
      </c>
      <c r="AQ79" s="87"/>
      <c r="AR79" s="198">
        <f>SUM(AR76:AR78)</f>
        <v>774</v>
      </c>
      <c r="AS79" s="198">
        <f>SUM(AS76:AS78)</f>
        <v>5114</v>
      </c>
      <c r="AT79" s="198">
        <f>SUM(AT76:AT78)</f>
        <v>8949</v>
      </c>
      <c r="AU79" s="198">
        <f>SUM(AU76:AU78)</f>
        <v>26190</v>
      </c>
      <c r="AV79" s="198"/>
      <c r="AW79" s="198">
        <f>SUM(AW76:AW78)</f>
        <v>4631</v>
      </c>
      <c r="AX79" s="198">
        <f>SUM(AX76:AX78)</f>
        <v>20431</v>
      </c>
      <c r="AY79" s="198">
        <f>SUM(AY76:AY78)</f>
        <v>41241</v>
      </c>
      <c r="AZ79" s="322"/>
      <c r="BA79" s="198"/>
      <c r="BB79" s="322"/>
      <c r="BC79" s="198">
        <f>SUM(BC76:BC78)</f>
        <v>27860</v>
      </c>
      <c r="BD79" s="198">
        <f>SUM(BD76:BD78)</f>
        <v>48261</v>
      </c>
      <c r="BE79" s="198">
        <f>SUM(BE76:BE78)</f>
        <v>65447</v>
      </c>
      <c r="BF79" s="198"/>
      <c r="BG79" s="322"/>
      <c r="BH79" s="198">
        <f>SUM(BH76:BH78)</f>
        <v>31472</v>
      </c>
      <c r="BI79" s="198">
        <f>SUM(BI76:BI78)</f>
        <v>42008</v>
      </c>
      <c r="BJ79" s="198">
        <f>SUM(BJ76:BJ78)</f>
        <v>62377</v>
      </c>
      <c r="BK79" s="270"/>
      <c r="BL79" s="291">
        <f t="shared" si="18"/>
        <v>-4.6908185249132872E-2</v>
      </c>
      <c r="BM79" s="292">
        <f t="shared" si="19"/>
        <v>0.95309181475086713</v>
      </c>
    </row>
    <row r="80" spans="2:65" s="18" customFormat="1" ht="15" x14ac:dyDescent="0.25">
      <c r="B80" s="38" t="s">
        <v>254</v>
      </c>
      <c r="C80" s="31" t="s">
        <v>255</v>
      </c>
      <c r="D80" s="32">
        <v>-2721</v>
      </c>
      <c r="E80" s="32">
        <v>-6681</v>
      </c>
      <c r="F80" s="32">
        <v>-12747</v>
      </c>
      <c r="G80" s="32">
        <v>-16122</v>
      </c>
      <c r="H80" s="32"/>
      <c r="I80" s="32">
        <v>-2847</v>
      </c>
      <c r="J80" s="32">
        <v>-6640</v>
      </c>
      <c r="K80" s="32">
        <v>-10510</v>
      </c>
      <c r="L80" s="32">
        <v>-14443</v>
      </c>
      <c r="M80" s="32"/>
      <c r="N80" s="32">
        <v>-2230</v>
      </c>
      <c r="O80" s="32">
        <v>-3987</v>
      </c>
      <c r="P80" s="32">
        <v>-7556</v>
      </c>
      <c r="Q80" s="32">
        <v>-11478</v>
      </c>
      <c r="R80" s="32"/>
      <c r="S80" s="32">
        <v>-3672</v>
      </c>
      <c r="T80" s="32">
        <v>-6160</v>
      </c>
      <c r="U80" s="32">
        <v>-10171</v>
      </c>
      <c r="V80" s="32">
        <v>-15107</v>
      </c>
      <c r="W80" s="32"/>
      <c r="X80" s="32">
        <v>-4040</v>
      </c>
      <c r="Y80" s="32">
        <v>-6703</v>
      </c>
      <c r="Z80" s="32">
        <v>-9900</v>
      </c>
      <c r="AA80" s="32">
        <v>-12128</v>
      </c>
      <c r="AB80" s="32"/>
      <c r="AC80" s="32">
        <v>-2462</v>
      </c>
      <c r="AD80" s="32">
        <v>-5702</v>
      </c>
      <c r="AE80" s="32">
        <v>-8181</v>
      </c>
      <c r="AF80" s="32">
        <v>-11299</v>
      </c>
      <c r="AG80" s="32"/>
      <c r="AH80" s="32">
        <v>-2613</v>
      </c>
      <c r="AI80" s="32">
        <v>-6201</v>
      </c>
      <c r="AJ80" s="32">
        <v>-9204</v>
      </c>
      <c r="AK80" s="155">
        <v>-14542</v>
      </c>
      <c r="AL80" s="32"/>
      <c r="AM80" s="155">
        <v>-4340</v>
      </c>
      <c r="AN80" s="155">
        <v>-8314</v>
      </c>
      <c r="AO80" s="155">
        <v>-12696</v>
      </c>
      <c r="AP80" s="155">
        <v>-19030</v>
      </c>
      <c r="AQ80" s="32"/>
      <c r="AR80" s="155">
        <v>-3708</v>
      </c>
      <c r="AS80" s="155">
        <v>-7410</v>
      </c>
      <c r="AT80" s="155">
        <v>-11667</v>
      </c>
      <c r="AU80" s="155">
        <v>-17946</v>
      </c>
      <c r="AV80" s="155"/>
      <c r="AW80" s="155">
        <v>-3266</v>
      </c>
      <c r="AX80" s="155">
        <v>-7587</v>
      </c>
      <c r="AY80" s="155">
        <v>-14107</v>
      </c>
      <c r="AZ80" s="318"/>
      <c r="BA80" s="155"/>
      <c r="BB80" s="318"/>
      <c r="BC80" s="155">
        <v>-14243</v>
      </c>
      <c r="BD80" s="155">
        <v>-20525</v>
      </c>
      <c r="BE80" s="155">
        <v>-29460</v>
      </c>
      <c r="BF80" s="289"/>
      <c r="BG80" s="318"/>
      <c r="BH80" s="155">
        <v>-17553</v>
      </c>
      <c r="BI80" s="155">
        <v>-28610</v>
      </c>
      <c r="BJ80" s="155">
        <v>-45275</v>
      </c>
      <c r="BL80" s="291">
        <f t="shared" si="18"/>
        <v>0.53682959945689079</v>
      </c>
      <c r="BM80" s="292">
        <f t="shared" si="19"/>
        <v>1.5368295994568908</v>
      </c>
    </row>
    <row r="81" spans="2:65" s="18" customFormat="1" ht="15" x14ac:dyDescent="0.25">
      <c r="B81" s="220" t="s">
        <v>224</v>
      </c>
      <c r="C81" s="221" t="s">
        <v>212</v>
      </c>
      <c r="D81" s="27">
        <v>-770</v>
      </c>
      <c r="E81" s="27">
        <v>-1544</v>
      </c>
      <c r="F81" s="27">
        <v>-2762</v>
      </c>
      <c r="G81" s="30">
        <v>-3691</v>
      </c>
      <c r="H81" s="30">
        <v>0</v>
      </c>
      <c r="I81" s="30">
        <v>-875</v>
      </c>
      <c r="J81" s="30">
        <v>-2484</v>
      </c>
      <c r="K81" s="30">
        <v>-4651</v>
      </c>
      <c r="L81" s="30">
        <v>-7195</v>
      </c>
      <c r="M81" s="30">
        <v>0</v>
      </c>
      <c r="N81" s="30">
        <v>-1510</v>
      </c>
      <c r="O81" s="30">
        <v>-2777</v>
      </c>
      <c r="P81" s="30">
        <v>-4989</v>
      </c>
      <c r="Q81" s="30">
        <v>-7157</v>
      </c>
      <c r="R81" s="30">
        <v>0</v>
      </c>
      <c r="S81" s="30">
        <v>-2942</v>
      </c>
      <c r="T81" s="30">
        <v>-4545</v>
      </c>
      <c r="U81" s="30">
        <v>-6266</v>
      </c>
      <c r="V81" s="30">
        <v>-10190</v>
      </c>
      <c r="W81" s="30">
        <v>0</v>
      </c>
      <c r="X81" s="30">
        <v>-3071</v>
      </c>
      <c r="Y81" s="30">
        <v>-4735</v>
      </c>
      <c r="Z81" s="30">
        <v>-6568</v>
      </c>
      <c r="AA81" s="30">
        <v>-7096</v>
      </c>
      <c r="AB81" s="30"/>
      <c r="AC81" s="30">
        <v>-839</v>
      </c>
      <c r="AD81" s="30">
        <v>-2040</v>
      </c>
      <c r="AE81" s="30">
        <v>-2626</v>
      </c>
      <c r="AF81" s="30">
        <v>-4558</v>
      </c>
      <c r="AG81" s="30"/>
      <c r="AH81" s="30">
        <v>-1588</v>
      </c>
      <c r="AI81" s="30">
        <v>-3967</v>
      </c>
      <c r="AJ81" s="30">
        <v>-5415</v>
      </c>
      <c r="AK81" s="190">
        <v>-7368</v>
      </c>
      <c r="AL81" s="30"/>
      <c r="AM81" s="190">
        <v>-1852</v>
      </c>
      <c r="AN81" s="190">
        <v>-2902</v>
      </c>
      <c r="AO81" s="190">
        <v>-4473</v>
      </c>
      <c r="AP81" s="190">
        <v>-6956</v>
      </c>
      <c r="AQ81" s="30"/>
      <c r="AR81" s="190">
        <v>-1890</v>
      </c>
      <c r="AS81" s="190">
        <v>-3920</v>
      </c>
      <c r="AT81" s="190">
        <v>-6465</v>
      </c>
      <c r="AU81" s="190">
        <v>-9558</v>
      </c>
      <c r="AV81" s="190"/>
      <c r="AW81" s="190">
        <v>-1788</v>
      </c>
      <c r="AX81" s="190">
        <v>-4105</v>
      </c>
      <c r="AY81" s="190">
        <v>-7983</v>
      </c>
      <c r="AZ81" s="317"/>
      <c r="BA81" s="190"/>
      <c r="BB81" s="317"/>
      <c r="BC81" s="190">
        <v>-5763</v>
      </c>
      <c r="BD81" s="190">
        <v>-8459</v>
      </c>
      <c r="BE81" s="190">
        <v>-12296</v>
      </c>
      <c r="BF81" s="288"/>
      <c r="BG81" s="317"/>
      <c r="BH81" s="190">
        <v>-7184</v>
      </c>
      <c r="BI81" s="190">
        <v>-10024</v>
      </c>
      <c r="BJ81" s="190">
        <v>-17253</v>
      </c>
      <c r="BL81" s="291">
        <f t="shared" si="18"/>
        <v>0.40313923227065707</v>
      </c>
      <c r="BM81" s="292">
        <f t="shared" si="19"/>
        <v>1.4031392322706571</v>
      </c>
    </row>
    <row r="82" spans="2:65" s="18" customFormat="1" ht="15" x14ac:dyDescent="0.25">
      <c r="B82" s="220" t="s">
        <v>225</v>
      </c>
      <c r="C82" s="221" t="s">
        <v>213</v>
      </c>
      <c r="D82" s="27">
        <v>-138</v>
      </c>
      <c r="E82" s="27">
        <v>-291</v>
      </c>
      <c r="F82" s="27">
        <v>-560</v>
      </c>
      <c r="G82" s="30">
        <v>-643</v>
      </c>
      <c r="H82" s="30">
        <v>0</v>
      </c>
      <c r="I82" s="30">
        <v>-99</v>
      </c>
      <c r="J82" s="30">
        <v>-267</v>
      </c>
      <c r="K82" s="30">
        <v>-363</v>
      </c>
      <c r="L82" s="30">
        <v>-512</v>
      </c>
      <c r="M82" s="30">
        <v>0</v>
      </c>
      <c r="N82" s="30">
        <v>-147</v>
      </c>
      <c r="O82" s="30">
        <v>-239</v>
      </c>
      <c r="P82" s="30">
        <v>-477</v>
      </c>
      <c r="Q82" s="30">
        <v>-918</v>
      </c>
      <c r="R82" s="30">
        <v>0</v>
      </c>
      <c r="S82" s="30">
        <v>-97</v>
      </c>
      <c r="T82" s="30">
        <v>-171</v>
      </c>
      <c r="U82" s="30">
        <v>-384</v>
      </c>
      <c r="V82" s="30">
        <v>-442</v>
      </c>
      <c r="W82" s="30">
        <v>0</v>
      </c>
      <c r="X82" s="30">
        <v>-185</v>
      </c>
      <c r="Y82" s="30">
        <v>-350</v>
      </c>
      <c r="Z82" s="30">
        <v>-704</v>
      </c>
      <c r="AA82" s="30">
        <v>-883</v>
      </c>
      <c r="AB82" s="30"/>
      <c r="AC82" s="30">
        <v>-140</v>
      </c>
      <c r="AD82" s="30">
        <v>-338</v>
      </c>
      <c r="AE82" s="30">
        <v>-483</v>
      </c>
      <c r="AF82" s="30">
        <v>-897</v>
      </c>
      <c r="AG82" s="30"/>
      <c r="AH82" s="30">
        <v>-403</v>
      </c>
      <c r="AI82" s="30">
        <v>-954</v>
      </c>
      <c r="AJ82" s="30">
        <v>-1615</v>
      </c>
      <c r="AK82" s="190">
        <v>-2613</v>
      </c>
      <c r="AL82" s="30"/>
      <c r="AM82" s="190">
        <v>-456</v>
      </c>
      <c r="AN82" s="190">
        <v>-1586</v>
      </c>
      <c r="AO82" s="190">
        <v>-2801</v>
      </c>
      <c r="AP82" s="190">
        <v>-4134</v>
      </c>
      <c r="AQ82" s="30"/>
      <c r="AR82" s="190">
        <v>-142</v>
      </c>
      <c r="AS82" s="190">
        <v>-528</v>
      </c>
      <c r="AT82" s="190">
        <v>-765</v>
      </c>
      <c r="AU82" s="190">
        <v>-1248</v>
      </c>
      <c r="AV82" s="190"/>
      <c r="AW82" s="190">
        <v>-290</v>
      </c>
      <c r="AX82" s="190">
        <v>-860</v>
      </c>
      <c r="AY82" s="190">
        <v>-1516</v>
      </c>
      <c r="AZ82" s="317"/>
      <c r="BA82" s="190"/>
      <c r="BB82" s="317"/>
      <c r="BC82" s="190">
        <v>-1389</v>
      </c>
      <c r="BD82" s="190">
        <v>-1731</v>
      </c>
      <c r="BE82" s="190">
        <v>-3070</v>
      </c>
      <c r="BF82" s="288"/>
      <c r="BG82" s="317"/>
      <c r="BH82" s="190">
        <v>-738</v>
      </c>
      <c r="BI82" s="190">
        <v>-1147</v>
      </c>
      <c r="BJ82" s="190">
        <v>-1900</v>
      </c>
      <c r="BL82" s="291">
        <f t="shared" si="18"/>
        <v>-0.38110749185667747</v>
      </c>
      <c r="BM82" s="292">
        <f t="shared" si="19"/>
        <v>0.61889250814332253</v>
      </c>
    </row>
    <row r="83" spans="2:65" s="18" customFormat="1" ht="15" x14ac:dyDescent="0.25">
      <c r="B83" s="220" t="s">
        <v>258</v>
      </c>
      <c r="C83" s="221" t="s">
        <v>261</v>
      </c>
      <c r="D83" s="27">
        <v>-1560</v>
      </c>
      <c r="E83" s="27">
        <v>-4449</v>
      </c>
      <c r="F83" s="27">
        <v>-6951</v>
      </c>
      <c r="G83" s="30">
        <v>-7891</v>
      </c>
      <c r="H83" s="30">
        <v>0</v>
      </c>
      <c r="I83" s="30">
        <v>-1386</v>
      </c>
      <c r="J83" s="30">
        <v>-2676</v>
      </c>
      <c r="K83" s="30">
        <v>-3707</v>
      </c>
      <c r="L83" s="30">
        <v>-3926</v>
      </c>
      <c r="M83" s="30">
        <v>0</v>
      </c>
      <c r="N83" s="30">
        <v>-504</v>
      </c>
      <c r="O83" s="30">
        <v>-814</v>
      </c>
      <c r="P83" s="30">
        <v>-1601</v>
      </c>
      <c r="Q83" s="30">
        <v>-2198</v>
      </c>
      <c r="R83" s="30">
        <v>0</v>
      </c>
      <c r="S83" s="30">
        <v>-300</v>
      </c>
      <c r="T83" s="30">
        <v>-511</v>
      </c>
      <c r="U83" s="30">
        <v>-1788</v>
      </c>
      <c r="V83" s="30">
        <v>-2107</v>
      </c>
      <c r="W83" s="30">
        <v>0</v>
      </c>
      <c r="X83" s="30">
        <v>-416</v>
      </c>
      <c r="Y83" s="30">
        <v>-925</v>
      </c>
      <c r="Z83" s="30">
        <v>-1813</v>
      </c>
      <c r="AA83" s="30">
        <v>-2721</v>
      </c>
      <c r="AB83" s="30"/>
      <c r="AC83" s="30">
        <v>-1375</v>
      </c>
      <c r="AD83" s="30">
        <v>-2684</v>
      </c>
      <c r="AE83" s="30">
        <v>-3795</v>
      </c>
      <c r="AF83" s="30">
        <v>-4233</v>
      </c>
      <c r="AG83" s="30"/>
      <c r="AH83" s="30">
        <v>-438</v>
      </c>
      <c r="AI83" s="30">
        <v>-492</v>
      </c>
      <c r="AJ83" s="30">
        <v>-1203</v>
      </c>
      <c r="AK83" s="190">
        <f>-2055-39</f>
        <v>-2094</v>
      </c>
      <c r="AL83" s="30"/>
      <c r="AM83" s="190">
        <v>-602</v>
      </c>
      <c r="AN83" s="190">
        <v>-1598</v>
      </c>
      <c r="AO83" s="190">
        <v>-2114</v>
      </c>
      <c r="AP83" s="190">
        <v>-3322</v>
      </c>
      <c r="AQ83" s="30"/>
      <c r="AR83" s="190">
        <v>-528</v>
      </c>
      <c r="AS83" s="190">
        <v>-1098</v>
      </c>
      <c r="AT83" s="190">
        <v>-1729</v>
      </c>
      <c r="AU83" s="190">
        <v>-3253</v>
      </c>
      <c r="AV83" s="190"/>
      <c r="AW83" s="190">
        <v>-774</v>
      </c>
      <c r="AX83" s="190">
        <v>-1618</v>
      </c>
      <c r="AY83" s="190">
        <v>-2484</v>
      </c>
      <c r="AZ83" s="317"/>
      <c r="BA83" s="190"/>
      <c r="BB83" s="317"/>
      <c r="BC83" s="190">
        <v>-1418</v>
      </c>
      <c r="BD83" s="190">
        <v>-2016</v>
      </c>
      <c r="BE83" s="190">
        <v>-2590</v>
      </c>
      <c r="BF83" s="288"/>
      <c r="BG83" s="317"/>
      <c r="BH83" s="190">
        <v>-1563</v>
      </c>
      <c r="BI83" s="190">
        <v>-2372</v>
      </c>
      <c r="BJ83" s="190">
        <v>-3628</v>
      </c>
      <c r="BL83" s="291">
        <f t="shared" si="18"/>
        <v>0.40077220077220077</v>
      </c>
      <c r="BM83" s="292">
        <f t="shared" si="19"/>
        <v>1.4007722007722008</v>
      </c>
    </row>
    <row r="84" spans="2:65" s="18" customFormat="1" ht="15" x14ac:dyDescent="0.25">
      <c r="B84" s="220" t="s">
        <v>259</v>
      </c>
      <c r="C84" s="221" t="s">
        <v>260</v>
      </c>
      <c r="D84" s="27">
        <v>0</v>
      </c>
      <c r="E84" s="27">
        <v>0</v>
      </c>
      <c r="F84" s="27">
        <v>-617</v>
      </c>
      <c r="G84" s="30">
        <v>-1110</v>
      </c>
      <c r="H84" s="30">
        <v>0</v>
      </c>
      <c r="I84" s="30">
        <v>-351</v>
      </c>
      <c r="J84" s="30">
        <v>-926</v>
      </c>
      <c r="K84" s="30">
        <v>-1378</v>
      </c>
      <c r="L84" s="30">
        <v>-2212</v>
      </c>
      <c r="M84" s="30">
        <v>0</v>
      </c>
      <c r="N84" s="30">
        <v>-40</v>
      </c>
      <c r="O84" s="30">
        <v>-89</v>
      </c>
      <c r="P84" s="30">
        <v>-233</v>
      </c>
      <c r="Q84" s="30">
        <v>-454</v>
      </c>
      <c r="R84" s="30">
        <v>0</v>
      </c>
      <c r="S84" s="30">
        <v>-212</v>
      </c>
      <c r="T84" s="30">
        <v>-677</v>
      </c>
      <c r="U84" s="30">
        <v>-909</v>
      </c>
      <c r="V84" s="30">
        <v>-1181</v>
      </c>
      <c r="W84" s="30">
        <v>0</v>
      </c>
      <c r="X84" s="30">
        <v>-88</v>
      </c>
      <c r="Y84" s="30">
        <v>-297</v>
      </c>
      <c r="Z84" s="30">
        <v>-424</v>
      </c>
      <c r="AA84" s="30">
        <v>-593</v>
      </c>
      <c r="AB84" s="30"/>
      <c r="AC84" s="30">
        <v>-76</v>
      </c>
      <c r="AD84" s="30">
        <v>-250</v>
      </c>
      <c r="AE84" s="30">
        <v>-801</v>
      </c>
      <c r="AF84" s="30">
        <v>-1125</v>
      </c>
      <c r="AG84" s="30"/>
      <c r="AH84" s="30">
        <v>-180</v>
      </c>
      <c r="AI84" s="30">
        <v>-619</v>
      </c>
      <c r="AJ84" s="30">
        <v>-787</v>
      </c>
      <c r="AK84" s="190">
        <v>-1778</v>
      </c>
      <c r="AL84" s="30"/>
      <c r="AM84" s="190">
        <v>-964</v>
      </c>
      <c r="AN84" s="190">
        <v>-1593</v>
      </c>
      <c r="AO84" s="190">
        <v>-2654</v>
      </c>
      <c r="AP84" s="190">
        <v>-3793</v>
      </c>
      <c r="AQ84" s="30"/>
      <c r="AR84" s="190">
        <v>-1023</v>
      </c>
      <c r="AS84" s="190">
        <v>-1612</v>
      </c>
      <c r="AT84" s="190">
        <v>-2295</v>
      </c>
      <c r="AU84" s="190">
        <v>-3121</v>
      </c>
      <c r="AV84" s="190"/>
      <c r="AW84" s="190">
        <v>-326</v>
      </c>
      <c r="AX84" s="190">
        <v>-714</v>
      </c>
      <c r="AY84" s="190">
        <v>-1748</v>
      </c>
      <c r="AZ84" s="317"/>
      <c r="BA84" s="190"/>
      <c r="BB84" s="317"/>
      <c r="BC84" s="190">
        <v>-5192</v>
      </c>
      <c r="BD84" s="190">
        <v>-7369</v>
      </c>
      <c r="BE84" s="190">
        <v>-10206</v>
      </c>
      <c r="BF84" s="288"/>
      <c r="BG84" s="317"/>
      <c r="BH84" s="190">
        <v>-7335</v>
      </c>
      <c r="BI84" s="190">
        <v>-13915</v>
      </c>
      <c r="BJ84" s="190">
        <v>-20952</v>
      </c>
      <c r="BL84" s="291">
        <f t="shared" ref="BL84:BL87" si="24">BJ84/BE84-1</f>
        <v>1.052910052910053</v>
      </c>
      <c r="BM84" s="292">
        <f t="shared" ref="BM84:BM87" si="25">BJ84/BE84</f>
        <v>2.052910052910053</v>
      </c>
    </row>
    <row r="85" spans="2:65" s="18" customFormat="1" ht="15" x14ac:dyDescent="0.25">
      <c r="B85" s="220" t="s">
        <v>262</v>
      </c>
      <c r="C85" s="221" t="s">
        <v>256</v>
      </c>
      <c r="D85" s="27">
        <v>-39</v>
      </c>
      <c r="E85" s="27">
        <v>-83</v>
      </c>
      <c r="F85" s="27">
        <v>-151</v>
      </c>
      <c r="G85" s="30">
        <v>-283</v>
      </c>
      <c r="H85" s="30">
        <v>0</v>
      </c>
      <c r="I85" s="30">
        <v>-46</v>
      </c>
      <c r="J85" s="30">
        <v>-152</v>
      </c>
      <c r="K85" s="30">
        <v>-265</v>
      </c>
      <c r="L85" s="30">
        <v>-287</v>
      </c>
      <c r="M85" s="30">
        <v>0</v>
      </c>
      <c r="N85" s="30">
        <v>-22</v>
      </c>
      <c r="O85" s="30">
        <v>-42</v>
      </c>
      <c r="P85" s="30">
        <v>-220</v>
      </c>
      <c r="Q85" s="30">
        <v>-680</v>
      </c>
      <c r="R85" s="30">
        <v>0</v>
      </c>
      <c r="S85" s="30">
        <v>-118</v>
      </c>
      <c r="T85" s="30">
        <v>-252</v>
      </c>
      <c r="U85" s="30">
        <v>-804</v>
      </c>
      <c r="V85" s="30">
        <v>-1104</v>
      </c>
      <c r="W85" s="30">
        <v>0</v>
      </c>
      <c r="X85" s="30">
        <v>-112</v>
      </c>
      <c r="Y85" s="30">
        <v>-183</v>
      </c>
      <c r="Z85" s="30">
        <v>-201</v>
      </c>
      <c r="AA85" s="30">
        <v>-201</v>
      </c>
      <c r="AB85" s="30"/>
      <c r="AC85" s="30"/>
      <c r="AD85" s="30"/>
      <c r="AE85" s="30"/>
      <c r="AF85" s="30"/>
      <c r="AG85" s="30"/>
      <c r="AH85" s="30"/>
      <c r="AI85" s="30"/>
      <c r="AJ85" s="30"/>
      <c r="AK85" s="190"/>
      <c r="AL85" s="30"/>
      <c r="AM85" s="190"/>
      <c r="AN85" s="190"/>
      <c r="AO85" s="190"/>
      <c r="AP85" s="190"/>
      <c r="AQ85" s="30"/>
      <c r="AR85" s="190"/>
      <c r="AS85" s="190"/>
      <c r="AT85" s="190"/>
      <c r="AU85" s="190"/>
      <c r="AV85" s="190"/>
      <c r="AW85" s="190"/>
      <c r="AX85" s="190"/>
      <c r="AY85" s="190"/>
      <c r="AZ85" s="317"/>
      <c r="BA85" s="190"/>
      <c r="BB85" s="317"/>
      <c r="BC85" s="190"/>
      <c r="BD85" s="190"/>
      <c r="BE85" s="190"/>
      <c r="BF85" s="190"/>
      <c r="BG85" s="317"/>
      <c r="BH85" s="190"/>
      <c r="BI85" s="190"/>
      <c r="BJ85" s="190"/>
      <c r="BL85" s="291" t="e">
        <f t="shared" si="24"/>
        <v>#DIV/0!</v>
      </c>
      <c r="BM85" s="292" t="e">
        <f t="shared" si="25"/>
        <v>#DIV/0!</v>
      </c>
    </row>
    <row r="86" spans="2:65" s="18" customFormat="1" ht="15" x14ac:dyDescent="0.25">
      <c r="B86" s="220" t="s">
        <v>232</v>
      </c>
      <c r="C86" s="221" t="s">
        <v>257</v>
      </c>
      <c r="D86" s="30">
        <f>D80-D81-D82-D83-D84-D85</f>
        <v>-214</v>
      </c>
      <c r="E86" s="30">
        <f t="shared" ref="E86:AD86" si="26">E80-E81-E82-E83-E84-E85</f>
        <v>-314</v>
      </c>
      <c r="F86" s="30">
        <f t="shared" si="26"/>
        <v>-1706</v>
      </c>
      <c r="G86" s="30">
        <f t="shared" si="26"/>
        <v>-2504</v>
      </c>
      <c r="H86" s="30">
        <f t="shared" si="26"/>
        <v>0</v>
      </c>
      <c r="I86" s="30">
        <f t="shared" si="26"/>
        <v>-90</v>
      </c>
      <c r="J86" s="30">
        <f t="shared" si="26"/>
        <v>-135</v>
      </c>
      <c r="K86" s="30">
        <f t="shared" si="26"/>
        <v>-146</v>
      </c>
      <c r="L86" s="30">
        <f t="shared" si="26"/>
        <v>-311</v>
      </c>
      <c r="M86" s="30">
        <f t="shared" si="26"/>
        <v>0</v>
      </c>
      <c r="N86" s="30">
        <f t="shared" si="26"/>
        <v>-7</v>
      </c>
      <c r="O86" s="30">
        <f t="shared" si="26"/>
        <v>-26</v>
      </c>
      <c r="P86" s="30">
        <f t="shared" si="26"/>
        <v>-36</v>
      </c>
      <c r="Q86" s="30">
        <f t="shared" si="26"/>
        <v>-71</v>
      </c>
      <c r="R86" s="30">
        <f t="shared" si="26"/>
        <v>0</v>
      </c>
      <c r="S86" s="30">
        <f t="shared" si="26"/>
        <v>-3</v>
      </c>
      <c r="T86" s="30">
        <f t="shared" si="26"/>
        <v>-4</v>
      </c>
      <c r="U86" s="30">
        <f t="shared" si="26"/>
        <v>-20</v>
      </c>
      <c r="V86" s="30">
        <f t="shared" si="26"/>
        <v>-83</v>
      </c>
      <c r="W86" s="30">
        <f t="shared" si="26"/>
        <v>0</v>
      </c>
      <c r="X86" s="30">
        <f t="shared" si="26"/>
        <v>-168</v>
      </c>
      <c r="Y86" s="30">
        <f t="shared" si="26"/>
        <v>-213</v>
      </c>
      <c r="Z86" s="30">
        <f t="shared" si="26"/>
        <v>-190</v>
      </c>
      <c r="AA86" s="30">
        <f t="shared" si="26"/>
        <v>-634</v>
      </c>
      <c r="AB86" s="30"/>
      <c r="AC86" s="30">
        <f t="shared" si="26"/>
        <v>-32</v>
      </c>
      <c r="AD86" s="30">
        <f t="shared" si="26"/>
        <v>-390</v>
      </c>
      <c r="AE86" s="30">
        <f>AE80-AE81-AE82-AE83-AE84-AE85</f>
        <v>-476</v>
      </c>
      <c r="AF86" s="30">
        <f>AF80-AF81-AF82-AF83-AF84-AF85</f>
        <v>-486</v>
      </c>
      <c r="AG86" s="30"/>
      <c r="AH86" s="30">
        <f>AH80-AH81-AH82-AH83-AH84-AH85</f>
        <v>-4</v>
      </c>
      <c r="AI86" s="30">
        <f>AI80-AI81-AI82-AI83-AI84-AI85</f>
        <v>-169</v>
      </c>
      <c r="AJ86" s="30">
        <v>-184</v>
      </c>
      <c r="AK86" s="190">
        <v>-689</v>
      </c>
      <c r="AL86" s="30"/>
      <c r="AM86" s="190">
        <v>-466</v>
      </c>
      <c r="AN86" s="30">
        <f>AN80-AN81-AN82-AN83-AN84-AN85</f>
        <v>-635</v>
      </c>
      <c r="AO86" s="30">
        <f>AO80-AO81-AO82-AO83-AO84-AO85</f>
        <v>-654</v>
      </c>
      <c r="AP86" s="190">
        <f>AP80-AP81-AP82-AP83-AP84-AP85</f>
        <v>-825</v>
      </c>
      <c r="AQ86" s="30"/>
      <c r="AR86" s="190">
        <f>AR80-AR81-AR82-AR83-AR84-AR85</f>
        <v>-125</v>
      </c>
      <c r="AS86" s="190">
        <f>AS80-AS81-AS82-AS83-AS84-AS85</f>
        <v>-252</v>
      </c>
      <c r="AT86" s="190">
        <f>AT80-AT81-AT82-AT83-AT84-AT85</f>
        <v>-413</v>
      </c>
      <c r="AU86" s="190">
        <f>AU80-AU81-AU82-AU83-AU84-AU85</f>
        <v>-766</v>
      </c>
      <c r="AV86" s="190"/>
      <c r="AW86" s="190">
        <f>AW80-AW81-AW82-AW83-AW84-AW85</f>
        <v>-88</v>
      </c>
      <c r="AX86" s="190">
        <f>AX80-AX81-AX82-AX83-AX84-AX85</f>
        <v>-290</v>
      </c>
      <c r="AY86" s="190">
        <f>AY80-AY81-AY82-AY83-AY84-AY85</f>
        <v>-376</v>
      </c>
      <c r="AZ86" s="317"/>
      <c r="BA86" s="190"/>
      <c r="BB86" s="317"/>
      <c r="BC86" s="190">
        <f>BC80-BC81-BC82-BC83-BC84-BC85</f>
        <v>-481</v>
      </c>
      <c r="BD86" s="190">
        <f>BD80-BD81-BD82-BD83-BD84-BD85</f>
        <v>-950</v>
      </c>
      <c r="BE86" s="190">
        <f>BE80-BE81-BE82-BE83-BE84-BE85</f>
        <v>-1298</v>
      </c>
      <c r="BF86" s="190"/>
      <c r="BG86" s="317"/>
      <c r="BH86" s="190">
        <f>BH80-BH81-BH82-BH83-BH84-BH85</f>
        <v>-733</v>
      </c>
      <c r="BI86" s="190">
        <f>BI80-BI81-BI82-BI83-BI84-BI85</f>
        <v>-1152</v>
      </c>
      <c r="BJ86" s="190">
        <f>BJ80-BJ81-BJ82-BJ83-BJ84-BJ85</f>
        <v>-1542</v>
      </c>
      <c r="BL86" s="291">
        <f t="shared" si="24"/>
        <v>0.1879815100154083</v>
      </c>
      <c r="BM86" s="292">
        <f t="shared" si="25"/>
        <v>1.1879815100154083</v>
      </c>
    </row>
    <row r="87" spans="2:65" s="18" customFormat="1" ht="15" x14ac:dyDescent="0.25">
      <c r="B87" s="38" t="s">
        <v>173</v>
      </c>
      <c r="C87" s="31" t="s">
        <v>127</v>
      </c>
      <c r="D87" s="32">
        <v>-2493</v>
      </c>
      <c r="E87" s="32">
        <v>-6538</v>
      </c>
      <c r="F87" s="32">
        <v>-14336</v>
      </c>
      <c r="G87" s="32">
        <v>-19908</v>
      </c>
      <c r="H87" s="32"/>
      <c r="I87" s="32">
        <v>-5075</v>
      </c>
      <c r="J87" s="32">
        <v>-8455</v>
      </c>
      <c r="K87" s="32">
        <v>-11123</v>
      </c>
      <c r="L87" s="32">
        <v>-9247</v>
      </c>
      <c r="M87" s="32"/>
      <c r="N87" s="32">
        <v>-1763</v>
      </c>
      <c r="O87" s="32">
        <v>-4741</v>
      </c>
      <c r="P87" s="32">
        <v>-7487</v>
      </c>
      <c r="Q87" s="32">
        <v>-11408</v>
      </c>
      <c r="R87" s="32"/>
      <c r="S87" s="32">
        <v>-3445</v>
      </c>
      <c r="T87" s="32">
        <v>-5654</v>
      </c>
      <c r="U87" s="32">
        <v>-9346</v>
      </c>
      <c r="V87" s="32">
        <v>-14818</v>
      </c>
      <c r="W87" s="32"/>
      <c r="X87" s="32">
        <v>1662</v>
      </c>
      <c r="Y87" s="32">
        <v>-369</v>
      </c>
      <c r="Z87" s="32">
        <v>-5093</v>
      </c>
      <c r="AA87" s="32">
        <v>-6545</v>
      </c>
      <c r="AB87" s="32"/>
      <c r="AC87" s="32">
        <v>-2270</v>
      </c>
      <c r="AD87" s="32">
        <v>-5482</v>
      </c>
      <c r="AE87" s="32">
        <v>-8031</v>
      </c>
      <c r="AF87" s="32">
        <v>-10205</v>
      </c>
      <c r="AG87" s="32"/>
      <c r="AH87" s="32">
        <v>-2764</v>
      </c>
      <c r="AI87" s="32">
        <v>-6894</v>
      </c>
      <c r="AJ87" s="32">
        <v>-9089</v>
      </c>
      <c r="AK87" s="155">
        <v>-14439</v>
      </c>
      <c r="AL87" s="32"/>
      <c r="AM87" s="32">
        <v>-4358</v>
      </c>
      <c r="AN87" s="32">
        <v>-8082</v>
      </c>
      <c r="AO87" s="32">
        <v>-12579</v>
      </c>
      <c r="AP87" s="155">
        <v>-19054</v>
      </c>
      <c r="AQ87" s="32"/>
      <c r="AR87" s="32">
        <v>-3791</v>
      </c>
      <c r="AS87" s="32">
        <v>-6239</v>
      </c>
      <c r="AT87" s="32">
        <v>-10558</v>
      </c>
      <c r="AU87" s="32">
        <v>-17181</v>
      </c>
      <c r="AV87" s="32"/>
      <c r="AW87" s="32">
        <v>-3183</v>
      </c>
      <c r="AX87" s="155">
        <v>-6915</v>
      </c>
      <c r="AY87" s="155">
        <v>-12262</v>
      </c>
      <c r="AZ87" s="323"/>
      <c r="BA87" s="32"/>
      <c r="BB87" s="323"/>
      <c r="BC87" s="155">
        <v>-13791</v>
      </c>
      <c r="BD87" s="155">
        <v>-19206</v>
      </c>
      <c r="BE87" s="32">
        <v>-28807</v>
      </c>
      <c r="BF87" s="289"/>
      <c r="BG87" s="323"/>
      <c r="BH87" s="32">
        <v>-17501</v>
      </c>
      <c r="BI87" s="32">
        <v>-29833</v>
      </c>
      <c r="BJ87" s="32">
        <v>-45031</v>
      </c>
      <c r="BL87" s="291">
        <f t="shared" si="24"/>
        <v>0.56319644530843194</v>
      </c>
      <c r="BM87" s="292">
        <f t="shared" si="25"/>
        <v>1.5631964453084319</v>
      </c>
    </row>
    <row r="88" spans="2:65" s="18" customFormat="1" ht="15" x14ac:dyDescent="0.25">
      <c r="B88" s="79" t="s">
        <v>174</v>
      </c>
      <c r="C88" s="81" t="s">
        <v>171</v>
      </c>
      <c r="D88" s="87">
        <f>D79+D80</f>
        <v>312</v>
      </c>
      <c r="E88" s="87">
        <f>E79+E80</f>
        <v>1689</v>
      </c>
      <c r="F88" s="87">
        <f>F79+F80</f>
        <v>-6555</v>
      </c>
      <c r="G88" s="87">
        <f>G79+G80</f>
        <v>-6828</v>
      </c>
      <c r="H88" s="87"/>
      <c r="I88" s="87">
        <f>I79+I80</f>
        <v>1598</v>
      </c>
      <c r="J88" s="87">
        <f>J79+J80</f>
        <v>1918</v>
      </c>
      <c r="K88" s="87">
        <f>K79+K80</f>
        <v>952</v>
      </c>
      <c r="L88" s="87">
        <f>L79+L80</f>
        <v>-83</v>
      </c>
      <c r="M88" s="87"/>
      <c r="N88" s="87">
        <f>N79+N80</f>
        <v>-369</v>
      </c>
      <c r="O88" s="87">
        <f>O79+O80</f>
        <v>-1453</v>
      </c>
      <c r="P88" s="87">
        <f>P79+P80</f>
        <v>-2143</v>
      </c>
      <c r="Q88" s="87">
        <f>Q79+Q80</f>
        <v>1216</v>
      </c>
      <c r="R88" s="87"/>
      <c r="S88" s="87">
        <f>S79+S80</f>
        <v>6099</v>
      </c>
      <c r="T88" s="87">
        <f>T79+T80</f>
        <v>4867</v>
      </c>
      <c r="U88" s="87">
        <f>U79+U80</f>
        <v>12942</v>
      </c>
      <c r="V88" s="87">
        <f>V79+V80</f>
        <v>21424</v>
      </c>
      <c r="W88" s="87"/>
      <c r="X88" s="87">
        <f>X79+X80</f>
        <v>-224</v>
      </c>
      <c r="Y88" s="87">
        <f>Y79+Y80</f>
        <v>-2914</v>
      </c>
      <c r="Z88" s="87">
        <f>Z79+Z80</f>
        <v>655</v>
      </c>
      <c r="AA88" s="87">
        <f>AA79+AA80</f>
        <v>5974</v>
      </c>
      <c r="AB88" s="87"/>
      <c r="AC88" s="87">
        <f>AC79+AC80</f>
        <v>-1293</v>
      </c>
      <c r="AD88" s="87">
        <f>AD79+AD80</f>
        <v>945</v>
      </c>
      <c r="AE88" s="87">
        <f>AE79+AE80</f>
        <v>5194</v>
      </c>
      <c r="AF88" s="87">
        <f>AF79+AF80</f>
        <v>5335</v>
      </c>
      <c r="AG88" s="87"/>
      <c r="AH88" s="87">
        <f>AH79+AH80</f>
        <v>1977</v>
      </c>
      <c r="AI88" s="87">
        <f>AI79+AI80</f>
        <v>3266</v>
      </c>
      <c r="AJ88" s="87">
        <f>AJ79+AJ80</f>
        <v>8608</v>
      </c>
      <c r="AK88" s="240">
        <f>AK79+AK80</f>
        <v>13864</v>
      </c>
      <c r="AL88" s="87"/>
      <c r="AM88" s="198">
        <f>AM79+AM80</f>
        <v>3005</v>
      </c>
      <c r="AN88" s="87">
        <f>AN79+AN80</f>
        <v>3566</v>
      </c>
      <c r="AO88" s="87">
        <f>AO79+AO80</f>
        <v>3760</v>
      </c>
      <c r="AP88" s="240">
        <f>AP79+AP80</f>
        <v>9248</v>
      </c>
      <c r="AQ88" s="87"/>
      <c r="AR88" s="198">
        <f>AR79+AR80</f>
        <v>-2934</v>
      </c>
      <c r="AS88" s="198">
        <f>AS79+AS80</f>
        <v>-2296</v>
      </c>
      <c r="AT88" s="198">
        <f>AT79+AT80</f>
        <v>-2718</v>
      </c>
      <c r="AU88" s="240">
        <f>AU79+AU80</f>
        <v>8244</v>
      </c>
      <c r="AV88" s="240"/>
      <c r="AW88" s="240">
        <f>AW79+AW80</f>
        <v>1365</v>
      </c>
      <c r="AX88" s="198">
        <f>AX79+AX80</f>
        <v>12844</v>
      </c>
      <c r="AY88" s="198">
        <f>AY79+AY80</f>
        <v>27134</v>
      </c>
      <c r="AZ88" s="324"/>
      <c r="BA88" s="240"/>
      <c r="BB88" s="324"/>
      <c r="BC88" s="240">
        <f>BC79+BC80</f>
        <v>13617</v>
      </c>
      <c r="BD88" s="240">
        <f>BD79+BD80</f>
        <v>27736</v>
      </c>
      <c r="BE88" s="240">
        <f>BE79+BE80</f>
        <v>35987</v>
      </c>
      <c r="BF88" s="240"/>
      <c r="BG88" s="324"/>
      <c r="BH88" s="240">
        <f>BH79+BH80</f>
        <v>13919</v>
      </c>
      <c r="BI88" s="240">
        <f>BI79+BI80</f>
        <v>13398</v>
      </c>
      <c r="BJ88" s="240">
        <f>BJ79+BJ80</f>
        <v>17102</v>
      </c>
      <c r="BL88" s="291">
        <f t="shared" si="18"/>
        <v>-0.52477283463472923</v>
      </c>
      <c r="BM88" s="292">
        <f t="shared" si="19"/>
        <v>0.47522716536527077</v>
      </c>
    </row>
    <row r="89" spans="2:65" ht="15" thickBot="1" x14ac:dyDescent="0.3">
      <c r="B89" s="85" t="s">
        <v>136</v>
      </c>
      <c r="C89" s="86" t="s">
        <v>135</v>
      </c>
      <c r="D89" s="46">
        <v>0</v>
      </c>
      <c r="E89" s="46">
        <v>0</v>
      </c>
      <c r="F89" s="46">
        <v>-3</v>
      </c>
      <c r="G89" s="46">
        <v>-1863</v>
      </c>
      <c r="H89" s="46"/>
      <c r="I89" s="46">
        <v>0</v>
      </c>
      <c r="J89" s="46">
        <v>-85</v>
      </c>
      <c r="K89" s="46">
        <v>-2448</v>
      </c>
      <c r="L89" s="46">
        <v>-2598</v>
      </c>
      <c r="M89" s="46"/>
      <c r="N89" s="46">
        <v>0</v>
      </c>
      <c r="O89" s="46">
        <v>-6220</v>
      </c>
      <c r="P89" s="46">
        <v>-6270</v>
      </c>
      <c r="Q89" s="46">
        <v>-6161</v>
      </c>
      <c r="R89" s="46"/>
      <c r="S89" s="46">
        <v>0</v>
      </c>
      <c r="T89" s="46">
        <v>-694</v>
      </c>
      <c r="U89" s="46">
        <v>-5613</v>
      </c>
      <c r="V89" s="46">
        <v>-5565</v>
      </c>
      <c r="W89" s="46"/>
      <c r="X89" s="46">
        <v>0</v>
      </c>
      <c r="Y89" s="46">
        <v>-7187</v>
      </c>
      <c r="Z89" s="46">
        <v>-13345</v>
      </c>
      <c r="AA89" s="46">
        <v>-13345</v>
      </c>
      <c r="AB89" s="46"/>
      <c r="AC89" s="46">
        <v>-103</v>
      </c>
      <c r="AD89" s="46">
        <v>0</v>
      </c>
      <c r="AE89" s="46">
        <v>-3782</v>
      </c>
      <c r="AF89" s="46">
        <v>-13047</v>
      </c>
      <c r="AG89" s="46"/>
      <c r="AH89" s="46">
        <v>-4412</v>
      </c>
      <c r="AI89" s="46">
        <v>-5094</v>
      </c>
      <c r="AJ89" s="46">
        <v>-11700</v>
      </c>
      <c r="AK89" s="199">
        <v>-13278</v>
      </c>
      <c r="AL89" s="46"/>
      <c r="AM89" s="46">
        <v>0</v>
      </c>
      <c r="AN89" s="46">
        <v>-5573</v>
      </c>
      <c r="AO89" s="46">
        <v>-10394</v>
      </c>
      <c r="AP89" s="199">
        <v>-14313</v>
      </c>
      <c r="AQ89" s="46"/>
      <c r="AR89" s="46">
        <v>-102</v>
      </c>
      <c r="AS89" s="46">
        <v>-6378</v>
      </c>
      <c r="AT89" s="46">
        <v>-16448</v>
      </c>
      <c r="AU89" s="46">
        <v>-16448</v>
      </c>
      <c r="AV89" s="46"/>
      <c r="AW89" s="46">
        <v>-5</v>
      </c>
      <c r="AX89" s="199">
        <v>0</v>
      </c>
      <c r="AY89" s="199">
        <v>-1107</v>
      </c>
      <c r="AZ89" s="325"/>
      <c r="BA89" s="46"/>
      <c r="BB89" s="325"/>
      <c r="BC89" s="199">
        <v>-5787</v>
      </c>
      <c r="BD89" s="199">
        <v>-5789</v>
      </c>
      <c r="BE89" s="46">
        <v>-5747</v>
      </c>
      <c r="BF89" s="290"/>
      <c r="BG89" s="325"/>
      <c r="BH89" s="46">
        <v>0</v>
      </c>
      <c r="BI89" s="46">
        <v>0</v>
      </c>
      <c r="BJ89" s="46">
        <v>0</v>
      </c>
      <c r="BL89" s="291">
        <f t="shared" si="18"/>
        <v>-1</v>
      </c>
      <c r="BM89" s="292">
        <f t="shared" si="19"/>
        <v>0</v>
      </c>
    </row>
    <row r="90" spans="2:65" ht="15" thickBot="1" x14ac:dyDescent="0.3">
      <c r="AW90" s="178"/>
      <c r="AZ90" s="178"/>
      <c r="BA90" s="178"/>
      <c r="BB90" s="178"/>
      <c r="BC90" s="178"/>
      <c r="BD90" s="178"/>
      <c r="BE90" s="178"/>
      <c r="BF90" s="178"/>
      <c r="BG90" s="178"/>
      <c r="BH90" s="178"/>
      <c r="BI90" s="178"/>
      <c r="BJ90" s="178"/>
      <c r="BL90" s="291"/>
      <c r="BM90" s="292"/>
    </row>
    <row r="91" spans="2:65" ht="15" x14ac:dyDescent="0.25">
      <c r="B91" s="58" t="s">
        <v>157</v>
      </c>
      <c r="C91" s="58" t="s">
        <v>156</v>
      </c>
      <c r="D91" s="59"/>
      <c r="E91" s="59"/>
      <c r="F91" s="59"/>
      <c r="G91" s="59"/>
      <c r="H91" s="59"/>
      <c r="I91" s="59"/>
      <c r="J91" s="59"/>
      <c r="K91" s="59"/>
      <c r="L91" s="59"/>
      <c r="M91" s="59"/>
      <c r="N91" s="59"/>
      <c r="O91" s="59"/>
      <c r="P91" s="59"/>
      <c r="Q91" s="59"/>
      <c r="R91" s="59"/>
      <c r="S91" s="59"/>
      <c r="T91" s="59"/>
      <c r="U91" s="59"/>
      <c r="V91" s="59"/>
      <c r="W91" s="59"/>
      <c r="X91" s="59"/>
      <c r="Y91" s="59"/>
      <c r="Z91" s="59"/>
      <c r="AA91" s="59"/>
      <c r="AB91" s="59"/>
      <c r="AC91" s="59"/>
      <c r="AD91" s="59"/>
      <c r="AE91" s="59"/>
      <c r="AF91" s="59"/>
      <c r="AG91" s="59"/>
      <c r="AH91" s="59"/>
      <c r="AI91" s="59"/>
      <c r="AJ91" s="59"/>
      <c r="AK91" s="185"/>
      <c r="AL91" s="59"/>
      <c r="AM91" s="185"/>
      <c r="AN91" s="185"/>
      <c r="AO91" s="185"/>
      <c r="AP91" s="185"/>
      <c r="AQ91" s="59"/>
      <c r="AR91" s="185"/>
      <c r="AS91" s="185"/>
      <c r="AT91" s="185"/>
      <c r="AU91" s="185"/>
      <c r="AV91" s="185"/>
      <c r="AW91" s="185"/>
      <c r="AX91" s="255"/>
      <c r="AY91" s="255"/>
      <c r="AZ91" s="185"/>
      <c r="BA91" s="185"/>
      <c r="BB91" s="185"/>
      <c r="BC91" s="185"/>
      <c r="BD91" s="185"/>
      <c r="BE91" s="185"/>
      <c r="BF91" s="185"/>
      <c r="BG91" s="185"/>
      <c r="BH91" s="185"/>
      <c r="BI91" s="185"/>
      <c r="BJ91" s="185"/>
      <c r="BL91" s="291"/>
      <c r="BM91" s="292"/>
    </row>
    <row r="92" spans="2:65" ht="15.75" thickBot="1" x14ac:dyDescent="0.3">
      <c r="B92" s="60" t="s">
        <v>86</v>
      </c>
      <c r="C92" s="60" t="s">
        <v>81</v>
      </c>
      <c r="D92" s="61"/>
      <c r="E92" s="61"/>
      <c r="F92" s="61"/>
      <c r="G92" s="61"/>
      <c r="H92" s="61"/>
      <c r="I92" s="61"/>
      <c r="J92" s="61"/>
      <c r="K92" s="61"/>
      <c r="L92" s="61"/>
      <c r="M92" s="61"/>
      <c r="N92" s="61"/>
      <c r="O92" s="61"/>
      <c r="P92" s="61"/>
      <c r="Q92" s="61"/>
      <c r="R92" s="61"/>
      <c r="S92" s="61"/>
      <c r="T92" s="61"/>
      <c r="U92" s="61"/>
      <c r="V92" s="61"/>
      <c r="W92" s="61"/>
      <c r="X92" s="61"/>
      <c r="Y92" s="61"/>
      <c r="Z92" s="61"/>
      <c r="AA92" s="61"/>
      <c r="AB92" s="61"/>
      <c r="AC92" s="61"/>
      <c r="AD92" s="61"/>
      <c r="AE92" s="61"/>
      <c r="AF92" s="61"/>
      <c r="AG92" s="61"/>
      <c r="AH92" s="61"/>
      <c r="AI92" s="61"/>
      <c r="AJ92" s="61"/>
      <c r="AK92" s="186"/>
      <c r="AL92" s="61"/>
      <c r="AM92" s="186"/>
      <c r="AN92" s="186"/>
      <c r="AO92" s="186"/>
      <c r="AP92" s="186"/>
      <c r="AQ92" s="61"/>
      <c r="AR92" s="186"/>
      <c r="AS92" s="186"/>
      <c r="AT92" s="186"/>
      <c r="AU92" s="186"/>
      <c r="AV92" s="186"/>
      <c r="AW92" s="186"/>
      <c r="AX92" s="256"/>
      <c r="AY92" s="256"/>
      <c r="AZ92" s="186"/>
      <c r="BA92" s="186"/>
      <c r="BB92" s="186"/>
      <c r="BC92" s="186"/>
      <c r="BD92" s="186"/>
      <c r="BE92" s="186"/>
      <c r="BF92" s="186"/>
      <c r="BG92" s="186"/>
      <c r="BH92" s="186"/>
      <c r="BI92" s="186"/>
      <c r="BJ92" s="186"/>
      <c r="BL92" s="291"/>
      <c r="BM92" s="292"/>
    </row>
    <row r="93" spans="2:65" ht="15.75" thickBot="1" x14ac:dyDescent="0.3">
      <c r="B93" s="18"/>
      <c r="C93" s="18"/>
      <c r="AW93" s="178"/>
      <c r="BL93" s="291"/>
      <c r="BM93" s="292"/>
    </row>
    <row r="94" spans="2:65" ht="15.75" thickBot="1" x14ac:dyDescent="0.3">
      <c r="B94" s="62" t="s">
        <v>119</v>
      </c>
      <c r="C94" s="63" t="s">
        <v>95</v>
      </c>
      <c r="D94" s="104" t="s">
        <v>35</v>
      </c>
      <c r="E94" s="104" t="s">
        <v>37</v>
      </c>
      <c r="F94" s="104" t="s">
        <v>36</v>
      </c>
      <c r="G94" s="104" t="s">
        <v>38</v>
      </c>
      <c r="H94" s="104"/>
      <c r="I94" s="104" t="s">
        <v>34</v>
      </c>
      <c r="J94" s="104" t="s">
        <v>39</v>
      </c>
      <c r="K94" s="104" t="s">
        <v>40</v>
      </c>
      <c r="L94" s="104" t="s">
        <v>41</v>
      </c>
      <c r="M94" s="104"/>
      <c r="N94" s="104" t="s">
        <v>167</v>
      </c>
      <c r="O94" s="104" t="s">
        <v>176</v>
      </c>
      <c r="P94" s="104" t="s">
        <v>177</v>
      </c>
      <c r="Q94" s="104" t="s">
        <v>185</v>
      </c>
      <c r="R94" s="104"/>
      <c r="S94" s="104" t="str">
        <f>S73</f>
        <v>3M 2015</v>
      </c>
      <c r="T94" s="104" t="str">
        <f>T73</f>
        <v>6M 2015</v>
      </c>
      <c r="U94" s="104" t="s">
        <v>221</v>
      </c>
      <c r="V94" s="104" t="str">
        <f>V73</f>
        <v>12M 2015*</v>
      </c>
      <c r="W94" s="104"/>
      <c r="X94" s="104" t="str">
        <f>X73</f>
        <v>3M 2016*</v>
      </c>
      <c r="Y94" s="104" t="str">
        <f>Y73</f>
        <v>6M 2016*</v>
      </c>
      <c r="Z94" s="104" t="str">
        <f>Z73</f>
        <v>9M 2016*</v>
      </c>
      <c r="AA94" s="104" t="str">
        <f>AA73</f>
        <v>12M 2016*</v>
      </c>
      <c r="AB94" s="104"/>
      <c r="AC94" s="104" t="str">
        <f>AC73</f>
        <v>3M 2017</v>
      </c>
      <c r="AD94" s="104" t="str">
        <f>AD73</f>
        <v>6M 2017</v>
      </c>
      <c r="AE94" s="104" t="s">
        <v>271</v>
      </c>
      <c r="AF94" s="104" t="s">
        <v>273</v>
      </c>
      <c r="AG94" s="104"/>
      <c r="AH94" s="104" t="str">
        <f>AH$1</f>
        <v>3M 2018</v>
      </c>
      <c r="AI94" s="104" t="str">
        <f>AI$1</f>
        <v>6M 2018</v>
      </c>
      <c r="AJ94" s="104" t="str">
        <f>AJ$1</f>
        <v>9M 2018</v>
      </c>
      <c r="AK94" s="189" t="str">
        <f>AK$1</f>
        <v>12M 2018</v>
      </c>
      <c r="AL94" s="104"/>
      <c r="AM94" s="104" t="str">
        <f>AM$1</f>
        <v>3M 2019</v>
      </c>
      <c r="AN94" s="104" t="str">
        <f>AN$1</f>
        <v>6M 2019</v>
      </c>
      <c r="AO94" s="104" t="str">
        <f>AO$1</f>
        <v>9M 2019</v>
      </c>
      <c r="AP94" s="189" t="str">
        <f>AP1</f>
        <v>12М 2019</v>
      </c>
      <c r="AQ94" s="104"/>
      <c r="AR94" s="104" t="str">
        <f>AR$1</f>
        <v>3M 2020</v>
      </c>
      <c r="AS94" s="104" t="str">
        <f>AS$1</f>
        <v>6M 2020</v>
      </c>
      <c r="AT94" s="104" t="str">
        <f>AT$1</f>
        <v>9M 2020</v>
      </c>
      <c r="AU94" s="104" t="str">
        <f>AU$1</f>
        <v>12M 2020</v>
      </c>
      <c r="AV94" s="104"/>
      <c r="AW94" s="104" t="str">
        <f>AW$1</f>
        <v>3M 2021</v>
      </c>
      <c r="AX94" s="189" t="str">
        <f>AX$1</f>
        <v>6M 2021</v>
      </c>
      <c r="AY94" s="189" t="str">
        <f>AY$1</f>
        <v>9M 2021</v>
      </c>
      <c r="AZ94" s="104" t="str">
        <f>AZ$1</f>
        <v>12M 2021</v>
      </c>
      <c r="BA94" s="104"/>
      <c r="BB94" s="104" t="str">
        <f>BB$1</f>
        <v>3M 2022</v>
      </c>
      <c r="BC94" s="104" t="str">
        <f>BC$1</f>
        <v>6M 2022</v>
      </c>
      <c r="BD94" s="104" t="str">
        <f>BD$1</f>
        <v>9M 2022</v>
      </c>
      <c r="BE94" s="104" t="str">
        <f>BE$1</f>
        <v>12M 2022</v>
      </c>
      <c r="BF94" s="104"/>
      <c r="BG94" s="104" t="str">
        <f>BG$1</f>
        <v>3M 2023</v>
      </c>
      <c r="BH94" s="104" t="str">
        <f>BH$1</f>
        <v>6M 2023</v>
      </c>
      <c r="BI94" s="104" t="str">
        <f>BI$1</f>
        <v>9M 2023</v>
      </c>
      <c r="BJ94" s="104" t="str">
        <f>BJ$1</f>
        <v>12M 2023</v>
      </c>
      <c r="BL94" s="291"/>
      <c r="BM94" s="292"/>
    </row>
    <row r="95" spans="2:65" x14ac:dyDescent="0.25">
      <c r="B95" s="38" t="s">
        <v>25</v>
      </c>
      <c r="C95" s="31" t="s">
        <v>25</v>
      </c>
      <c r="D95" s="39">
        <v>475.10399999999998</v>
      </c>
      <c r="E95" s="39">
        <v>945.904</v>
      </c>
      <c r="F95" s="39">
        <v>1339.7639999999999</v>
      </c>
      <c r="G95" s="32">
        <v>1783.0969999999998</v>
      </c>
      <c r="H95" s="32"/>
      <c r="I95" s="32">
        <v>482.4</v>
      </c>
      <c r="J95" s="32">
        <v>954.59699999999998</v>
      </c>
      <c r="K95" s="32">
        <v>1428.643</v>
      </c>
      <c r="L95" s="32">
        <v>1916.5139999999999</v>
      </c>
      <c r="M95" s="32"/>
      <c r="N95" s="32">
        <v>472.63499999999999</v>
      </c>
      <c r="O95" s="32">
        <v>952.08600000000001</v>
      </c>
      <c r="P95" s="32">
        <v>1400.2000000000003</v>
      </c>
      <c r="Q95" s="32">
        <v>1821.8000000000002</v>
      </c>
      <c r="R95" s="32"/>
      <c r="S95" s="32">
        <v>450.42100000000005</v>
      </c>
      <c r="T95" s="32">
        <v>860.95699999999999</v>
      </c>
      <c r="U95" s="32">
        <v>1235.5059999999999</v>
      </c>
      <c r="V95" s="32">
        <v>1707.6559999999999</v>
      </c>
      <c r="W95" s="32"/>
      <c r="X95" s="32">
        <v>462.53299999999996</v>
      </c>
      <c r="Y95" s="32">
        <v>952.14299999999992</v>
      </c>
      <c r="Z95" s="32">
        <v>1568.1219999999998</v>
      </c>
      <c r="AA95" s="32">
        <v>2200.7920000000004</v>
      </c>
      <c r="AB95" s="32"/>
      <c r="AC95" s="32">
        <v>648.44299999999998</v>
      </c>
      <c r="AD95" s="32">
        <v>1258</v>
      </c>
      <c r="AE95" s="32">
        <v>1922.655</v>
      </c>
      <c r="AF95" s="32">
        <v>2594.6819999999998</v>
      </c>
      <c r="AG95" s="32"/>
      <c r="AH95" s="32">
        <v>666.77599999999995</v>
      </c>
      <c r="AI95" s="32">
        <v>1284.9279999999999</v>
      </c>
      <c r="AJ95" s="32">
        <v>1971.402</v>
      </c>
      <c r="AK95" s="155">
        <v>2616.1219999999998</v>
      </c>
      <c r="AL95" s="32"/>
      <c r="AM95" s="155">
        <v>680.85699999999997</v>
      </c>
      <c r="AN95" s="155">
        <v>1361.8920000000003</v>
      </c>
      <c r="AO95" s="155">
        <v>2048.933</v>
      </c>
      <c r="AP95" s="155">
        <v>2582.8760000000002</v>
      </c>
      <c r="AQ95" s="32"/>
      <c r="AR95" s="155">
        <v>676.91200000000003</v>
      </c>
      <c r="AS95" s="155">
        <v>1373.85</v>
      </c>
      <c r="AT95" s="155">
        <v>2071.4259999999999</v>
      </c>
      <c r="AU95" s="155">
        <v>2729.3689999999997</v>
      </c>
      <c r="AV95" s="155"/>
      <c r="AW95" s="155">
        <v>687.87300000000005</v>
      </c>
      <c r="AX95" s="155">
        <v>1415.4749999999999</v>
      </c>
      <c r="AY95" s="155">
        <v>2163.864</v>
      </c>
      <c r="AZ95" s="155">
        <v>2909.2719999999999</v>
      </c>
      <c r="BA95" s="155"/>
      <c r="BB95" s="155">
        <v>744.25300000000004</v>
      </c>
      <c r="BC95" s="155">
        <v>1398.2649999999999</v>
      </c>
      <c r="BD95" s="155">
        <v>2121.4929999999995</v>
      </c>
      <c r="BE95" s="155">
        <v>2816.3559999999998</v>
      </c>
      <c r="BF95" s="155"/>
      <c r="BG95" s="155">
        <v>749.94200000000001</v>
      </c>
      <c r="BH95" s="155">
        <v>1507.489</v>
      </c>
      <c r="BI95" s="155">
        <v>2186.4319999999998</v>
      </c>
      <c r="BJ95" s="155">
        <v>2952.2310000000002</v>
      </c>
      <c r="BL95" s="291">
        <f t="shared" si="18"/>
        <v>4.82449661903539E-2</v>
      </c>
      <c r="BM95" s="292">
        <f t="shared" si="19"/>
        <v>1.0482449661903539</v>
      </c>
    </row>
    <row r="96" spans="2:65" x14ac:dyDescent="0.25">
      <c r="B96" s="220" t="s">
        <v>149</v>
      </c>
      <c r="C96" s="221" t="s">
        <v>91</v>
      </c>
      <c r="D96" s="40">
        <v>438.98867999999999</v>
      </c>
      <c r="E96" s="40">
        <v>869.53225999999995</v>
      </c>
      <c r="F96" s="40">
        <v>1223.0558799999999</v>
      </c>
      <c r="G96" s="30">
        <v>1630.7383799999998</v>
      </c>
      <c r="H96" s="30"/>
      <c r="I96" s="30">
        <v>449.9</v>
      </c>
      <c r="J96" s="30">
        <v>873.79700000000003</v>
      </c>
      <c r="K96" s="30">
        <v>1313.1728900000001</v>
      </c>
      <c r="L96" s="30">
        <v>1761.52224</v>
      </c>
      <c r="M96" s="30"/>
      <c r="N96" s="30">
        <v>458.83316000000002</v>
      </c>
      <c r="O96" s="30">
        <v>902.7982300000001</v>
      </c>
      <c r="P96" s="30">
        <v>1328.3000000000002</v>
      </c>
      <c r="Q96" s="30">
        <v>1706.7000000000003</v>
      </c>
      <c r="R96" s="30"/>
      <c r="S96" s="30">
        <v>442.53343000000001</v>
      </c>
      <c r="T96" s="30">
        <v>841.20742999999993</v>
      </c>
      <c r="U96" s="30">
        <v>1228.1200200000003</v>
      </c>
      <c r="V96" s="30">
        <v>1697.5544830000001</v>
      </c>
      <c r="W96" s="30"/>
      <c r="X96" s="30">
        <v>461.1379</v>
      </c>
      <c r="Y96" s="30">
        <v>919.05560000000003</v>
      </c>
      <c r="Z96" s="30">
        <v>1400.6200900000001</v>
      </c>
      <c r="AA96" s="30">
        <v>1895.4157600000001</v>
      </c>
      <c r="AB96" s="30"/>
      <c r="AC96" s="30">
        <v>492.21325000000002</v>
      </c>
      <c r="AD96" s="30">
        <v>995.9</v>
      </c>
      <c r="AE96" s="30">
        <v>1518.0745500000003</v>
      </c>
      <c r="AF96" s="30">
        <v>2044.1275999999998</v>
      </c>
      <c r="AG96" s="30"/>
      <c r="AH96" s="30">
        <v>558.45555000000002</v>
      </c>
      <c r="AI96" s="30">
        <v>1074.7263400000002</v>
      </c>
      <c r="AJ96" s="30">
        <v>1605.67688</v>
      </c>
      <c r="AK96" s="190">
        <v>2177.9507100000005</v>
      </c>
      <c r="AL96" s="30"/>
      <c r="AM96" s="190">
        <v>591.88151000000005</v>
      </c>
      <c r="AN96" s="190">
        <v>1189.4568300000001</v>
      </c>
      <c r="AO96" s="190">
        <v>1794.7407990000002</v>
      </c>
      <c r="AP96" s="190">
        <v>2291.3937700000001</v>
      </c>
      <c r="AQ96" s="30"/>
      <c r="AR96" s="190">
        <v>634.00358900000003</v>
      </c>
      <c r="AS96" s="190">
        <v>1306.1842889999998</v>
      </c>
      <c r="AT96" s="190">
        <v>1980.1700589999998</v>
      </c>
      <c r="AU96" s="190">
        <v>2617.4380289999999</v>
      </c>
      <c r="AV96" s="190"/>
      <c r="AW96" s="190">
        <v>676.65515399999992</v>
      </c>
      <c r="AX96" s="190">
        <v>1377.0450840000001</v>
      </c>
      <c r="AY96" s="190">
        <v>2112.7714129999999</v>
      </c>
      <c r="AZ96" s="190">
        <v>2844.9543129999997</v>
      </c>
      <c r="BA96" s="190"/>
      <c r="BB96" s="190">
        <v>747.38697100000002</v>
      </c>
      <c r="BC96" s="190">
        <v>1380.8211900000001</v>
      </c>
      <c r="BD96" s="190">
        <v>2113.15209</v>
      </c>
      <c r="BE96" s="190">
        <v>2815.9458600000003</v>
      </c>
      <c r="BF96" s="190"/>
      <c r="BG96" s="190">
        <v>751.60839999999985</v>
      </c>
      <c r="BH96" s="190">
        <v>1507.61470033</v>
      </c>
      <c r="BI96" s="190">
        <v>2186.1602503300001</v>
      </c>
      <c r="BJ96" s="190">
        <v>2954.3776993300003</v>
      </c>
      <c r="BL96" s="291">
        <f t="shared" si="18"/>
        <v>4.9159978995476861E-2</v>
      </c>
      <c r="BM96" s="292">
        <f t="shared" si="19"/>
        <v>1.0491599789954769</v>
      </c>
    </row>
    <row r="97" spans="2:65" x14ac:dyDescent="0.25">
      <c r="B97" s="38" t="s">
        <v>113</v>
      </c>
      <c r="C97" s="31" t="s">
        <v>114</v>
      </c>
      <c r="D97" s="39">
        <v>688.21918999999991</v>
      </c>
      <c r="E97" s="39">
        <v>1427.1617900000001</v>
      </c>
      <c r="F97" s="39">
        <v>1992.895115</v>
      </c>
      <c r="G97" s="32">
        <v>2683.1643750000003</v>
      </c>
      <c r="H97" s="32"/>
      <c r="I97" s="32">
        <v>752.6</v>
      </c>
      <c r="J97" s="32">
        <v>1463.2</v>
      </c>
      <c r="K97" s="32">
        <v>2229.9068299999999</v>
      </c>
      <c r="L97" s="32">
        <v>2995.9226399999998</v>
      </c>
      <c r="M97" s="32"/>
      <c r="N97" s="32">
        <v>803.48754999999994</v>
      </c>
      <c r="O97" s="32">
        <v>1600.6430249999999</v>
      </c>
      <c r="P97" s="32">
        <v>2360.5</v>
      </c>
      <c r="Q97" s="32">
        <v>3016.8</v>
      </c>
      <c r="R97" s="32"/>
      <c r="S97" s="32">
        <v>795.18376499999999</v>
      </c>
      <c r="T97" s="32">
        <v>1467.505285</v>
      </c>
      <c r="U97" s="32">
        <v>2178.3247499999998</v>
      </c>
      <c r="V97" s="32">
        <v>2999.1545259999994</v>
      </c>
      <c r="W97" s="32"/>
      <c r="X97" s="32">
        <v>862.29985499999998</v>
      </c>
      <c r="Y97" s="32">
        <v>1765.9558</v>
      </c>
      <c r="Z97" s="32">
        <v>2707.5616499999996</v>
      </c>
      <c r="AA97" s="32">
        <v>3695.5964750000003</v>
      </c>
      <c r="AB97" s="32"/>
      <c r="AC97" s="32">
        <v>990.64531499999998</v>
      </c>
      <c r="AD97" s="32">
        <v>1926.5</v>
      </c>
      <c r="AE97" s="32">
        <v>2889.7486450000001</v>
      </c>
      <c r="AF97" s="32">
        <v>3807.1682300000002</v>
      </c>
      <c r="AG97" s="32"/>
      <c r="AH97" s="32">
        <v>1064.2955099999999</v>
      </c>
      <c r="AI97" s="32">
        <v>2080.8023049999997</v>
      </c>
      <c r="AJ97" s="32">
        <v>3102.3747799999996</v>
      </c>
      <c r="AK97" s="155">
        <v>4235.3297199999997</v>
      </c>
      <c r="AL97" s="32"/>
      <c r="AM97" s="155">
        <v>1241.76226</v>
      </c>
      <c r="AN97" s="155">
        <v>2560.9195950000003</v>
      </c>
      <c r="AO97" s="155">
        <v>3886.6532674600003</v>
      </c>
      <c r="AP97" s="155">
        <v>4932.67376246</v>
      </c>
      <c r="AQ97" s="32"/>
      <c r="AR97" s="155">
        <v>1114.3461849999999</v>
      </c>
      <c r="AS97" s="155">
        <v>2441.6271749999996</v>
      </c>
      <c r="AT97" s="155">
        <v>3634.1785749999995</v>
      </c>
      <c r="AU97" s="155">
        <v>4706.9497350000001</v>
      </c>
      <c r="AV97" s="155"/>
      <c r="AW97" s="155">
        <v>1170.1252500000001</v>
      </c>
      <c r="AX97" s="155">
        <v>2424.3603000000003</v>
      </c>
      <c r="AY97" s="155">
        <v>3749.6630500000001</v>
      </c>
      <c r="AZ97" s="155">
        <v>5058.2196499999991</v>
      </c>
      <c r="BA97" s="155"/>
      <c r="BB97" s="155">
        <v>1444.33133</v>
      </c>
      <c r="BC97" s="155">
        <v>2562.4742420000002</v>
      </c>
      <c r="BD97" s="155">
        <v>4027.6025419999996</v>
      </c>
      <c r="BE97" s="155">
        <v>5499.7898920000007</v>
      </c>
      <c r="BF97" s="155"/>
      <c r="BG97" s="155">
        <v>1465.1817500000002</v>
      </c>
      <c r="BH97" s="155">
        <v>2879.1124500000005</v>
      </c>
      <c r="BI97" s="155">
        <v>3983.3831500000006</v>
      </c>
      <c r="BJ97" s="155">
        <v>5313.8852529999995</v>
      </c>
      <c r="BL97" s="291">
        <f t="shared" si="18"/>
        <v>-3.3802134745259727E-2</v>
      </c>
      <c r="BM97" s="292">
        <f t="shared" si="19"/>
        <v>0.96619786525474027</v>
      </c>
    </row>
    <row r="98" spans="2:65" x14ac:dyDescent="0.25">
      <c r="B98" s="220" t="s">
        <v>149</v>
      </c>
      <c r="C98" s="221" t="s">
        <v>91</v>
      </c>
      <c r="D98" s="40">
        <v>101.25999999999999</v>
      </c>
      <c r="E98" s="40">
        <v>201.30714</v>
      </c>
      <c r="F98" s="40">
        <v>298.30500000000001</v>
      </c>
      <c r="G98" s="30">
        <v>426.35910000000001</v>
      </c>
      <c r="H98" s="30"/>
      <c r="I98" s="30">
        <v>119.4</v>
      </c>
      <c r="J98" s="30">
        <v>224.5</v>
      </c>
      <c r="K98" s="30">
        <v>349.55599999999998</v>
      </c>
      <c r="L98" s="30">
        <v>468.40576999999996</v>
      </c>
      <c r="M98" s="30"/>
      <c r="N98" s="30">
        <v>140.09118000000001</v>
      </c>
      <c r="O98" s="30">
        <v>269.06235000000004</v>
      </c>
      <c r="P98" s="30">
        <v>398.8</v>
      </c>
      <c r="Q98" s="30">
        <v>535.79999999999995</v>
      </c>
      <c r="R98" s="30"/>
      <c r="S98" s="30">
        <v>138.4949</v>
      </c>
      <c r="T98" s="30">
        <v>238.78991000000002</v>
      </c>
      <c r="U98" s="30">
        <v>350.36400000000003</v>
      </c>
      <c r="V98" s="30">
        <v>481.24270100000001</v>
      </c>
      <c r="W98" s="30"/>
      <c r="X98" s="30">
        <v>134.62139999999999</v>
      </c>
      <c r="Y98" s="30">
        <v>321.28402000000006</v>
      </c>
      <c r="Z98" s="30">
        <v>479.54228000000001</v>
      </c>
      <c r="AA98" s="30">
        <v>650.75825999999995</v>
      </c>
      <c r="AB98" s="30"/>
      <c r="AC98" s="30">
        <v>271.293858</v>
      </c>
      <c r="AD98" s="30">
        <v>525.09699999999998</v>
      </c>
      <c r="AE98" s="30">
        <v>792.18321800000001</v>
      </c>
      <c r="AF98" s="30">
        <v>1116.6811200000002</v>
      </c>
      <c r="AG98" s="30"/>
      <c r="AH98" s="30">
        <v>271.35919999999999</v>
      </c>
      <c r="AI98" s="30">
        <v>484.09482499999996</v>
      </c>
      <c r="AJ98" s="30">
        <v>696.13632499999994</v>
      </c>
      <c r="AK98" s="190">
        <v>957.67479500000002</v>
      </c>
      <c r="AL98" s="30"/>
      <c r="AM98" s="190">
        <v>286.01988</v>
      </c>
      <c r="AN98" s="190">
        <v>577.08311000000003</v>
      </c>
      <c r="AO98" s="190">
        <v>867.61326899999995</v>
      </c>
      <c r="AP98" s="190">
        <v>1126.5561520000001</v>
      </c>
      <c r="AQ98" s="30"/>
      <c r="AR98" s="190">
        <v>170.44086000000001</v>
      </c>
      <c r="AS98" s="190">
        <v>403.17093299999999</v>
      </c>
      <c r="AT98" s="190">
        <v>561.68881699999997</v>
      </c>
      <c r="AU98" s="190">
        <v>690.12497499999995</v>
      </c>
      <c r="AV98" s="190"/>
      <c r="AW98" s="190">
        <v>169.91118299999999</v>
      </c>
      <c r="AX98" s="190">
        <v>426.77000900000002</v>
      </c>
      <c r="AY98" s="190">
        <v>688.55246499999998</v>
      </c>
      <c r="AZ98" s="190">
        <v>921.05808499999989</v>
      </c>
      <c r="BA98" s="190"/>
      <c r="BB98" s="190">
        <v>246.45004800000001</v>
      </c>
      <c r="BC98" s="190">
        <v>343.403818</v>
      </c>
      <c r="BD98" s="190">
        <v>555.05713400000002</v>
      </c>
      <c r="BE98" s="190">
        <v>846.31383400000004</v>
      </c>
      <c r="BF98" s="190"/>
      <c r="BG98" s="190">
        <v>210.43393000000003</v>
      </c>
      <c r="BH98" s="190">
        <v>416.27517</v>
      </c>
      <c r="BI98" s="190">
        <v>529.63045</v>
      </c>
      <c r="BJ98" s="190">
        <v>683.60113999999999</v>
      </c>
      <c r="BL98" s="291">
        <f t="shared" si="18"/>
        <v>-0.19226046823665655</v>
      </c>
      <c r="BM98" s="292">
        <f t="shared" si="19"/>
        <v>0.80773953176334345</v>
      </c>
    </row>
    <row r="99" spans="2:65" x14ac:dyDescent="0.25">
      <c r="B99" s="38" t="s">
        <v>107</v>
      </c>
      <c r="C99" s="31" t="s">
        <v>115</v>
      </c>
      <c r="D99" s="39">
        <v>735.56200000000001</v>
      </c>
      <c r="E99" s="39">
        <v>1339.4969999999998</v>
      </c>
      <c r="F99" s="39">
        <v>1921.3069999999998</v>
      </c>
      <c r="G99" s="32">
        <v>2583.2919999999995</v>
      </c>
      <c r="H99" s="32"/>
      <c r="I99" s="32">
        <v>693.2</v>
      </c>
      <c r="J99" s="32">
        <v>1351</v>
      </c>
      <c r="K99" s="32">
        <v>1959.0259999999998</v>
      </c>
      <c r="L99" s="32">
        <v>2613.3242749999999</v>
      </c>
      <c r="M99" s="32"/>
      <c r="N99" s="32">
        <v>721.24519999999995</v>
      </c>
      <c r="O99" s="32">
        <v>1392.5576000000001</v>
      </c>
      <c r="P99" s="32">
        <v>2001.1999999999998</v>
      </c>
      <c r="Q99" s="32">
        <v>2531.1999999999998</v>
      </c>
      <c r="R99" s="32"/>
      <c r="S99" s="32">
        <v>643.71999999999991</v>
      </c>
      <c r="T99" s="32">
        <v>1171.1817000000001</v>
      </c>
      <c r="U99" s="32">
        <v>1392.047</v>
      </c>
      <c r="V99" s="32">
        <v>1904.739</v>
      </c>
      <c r="W99" s="32"/>
      <c r="X99" s="32">
        <v>504.67277999999999</v>
      </c>
      <c r="Y99" s="32">
        <v>965.72868000000017</v>
      </c>
      <c r="Z99" s="32">
        <v>1437.80278</v>
      </c>
      <c r="AA99" s="32">
        <v>1953.2807799999998</v>
      </c>
      <c r="AB99" s="32"/>
      <c r="AC99" s="32">
        <v>674.02735599999994</v>
      </c>
      <c r="AD99" s="32">
        <v>1393.6</v>
      </c>
      <c r="AE99" s="32">
        <v>2094.8350559999999</v>
      </c>
      <c r="AF99" s="32">
        <v>2894.2879600000006</v>
      </c>
      <c r="AG99" s="32"/>
      <c r="AH99" s="32">
        <v>699.13369999999998</v>
      </c>
      <c r="AI99" s="32">
        <v>1277.0882999999999</v>
      </c>
      <c r="AJ99" s="32">
        <v>1879.8721999999998</v>
      </c>
      <c r="AK99" s="155">
        <v>2519.0386399999998</v>
      </c>
      <c r="AL99" s="32"/>
      <c r="AM99" s="155">
        <v>610.38279999999997</v>
      </c>
      <c r="AN99" s="155">
        <v>1056.16481</v>
      </c>
      <c r="AO99" s="155">
        <v>1584.4607099999998</v>
      </c>
      <c r="AP99" s="155">
        <v>2025.6038400000002</v>
      </c>
      <c r="AQ99" s="32"/>
      <c r="AR99" s="155">
        <v>618.14611000000002</v>
      </c>
      <c r="AS99" s="155">
        <v>1140.4595599999998</v>
      </c>
      <c r="AT99" s="155">
        <v>1746.5214099999998</v>
      </c>
      <c r="AU99" s="155">
        <v>2371.7577200000001</v>
      </c>
      <c r="AV99" s="155"/>
      <c r="AW99" s="155">
        <v>611.05749000000003</v>
      </c>
      <c r="AX99" s="155">
        <v>1296.12762</v>
      </c>
      <c r="AY99" s="155">
        <v>1945.1556399999999</v>
      </c>
      <c r="AZ99" s="155">
        <v>2624.9761999999996</v>
      </c>
      <c r="BA99" s="155"/>
      <c r="BB99" s="155">
        <v>615.38187000000005</v>
      </c>
      <c r="BC99" s="155">
        <v>1201.49523</v>
      </c>
      <c r="BD99" s="155">
        <v>1807.8204639999999</v>
      </c>
      <c r="BE99" s="155">
        <v>2361.6047640000002</v>
      </c>
      <c r="BF99" s="155"/>
      <c r="BG99" s="155">
        <v>608.50040000000013</v>
      </c>
      <c r="BH99" s="155">
        <v>1211.9282000000003</v>
      </c>
      <c r="BI99" s="155">
        <v>1835.8232500000004</v>
      </c>
      <c r="BJ99" s="155">
        <v>2447.9012499999999</v>
      </c>
      <c r="BL99" s="291">
        <f t="shared" si="18"/>
        <v>3.6541459991736192E-2</v>
      </c>
      <c r="BM99" s="292">
        <f t="shared" si="19"/>
        <v>1.0365414599917362</v>
      </c>
    </row>
    <row r="100" spans="2:65" x14ac:dyDescent="0.25">
      <c r="B100" s="220" t="s">
        <v>149</v>
      </c>
      <c r="C100" s="221" t="s">
        <v>91</v>
      </c>
      <c r="D100" s="40">
        <v>17.149999999999999</v>
      </c>
      <c r="E100" s="40">
        <v>18.138960000000001</v>
      </c>
      <c r="F100" s="40">
        <v>21.6</v>
      </c>
      <c r="G100" s="30">
        <v>35</v>
      </c>
      <c r="H100" s="30"/>
      <c r="I100" s="30">
        <v>10.4</v>
      </c>
      <c r="J100" s="30">
        <v>16.5</v>
      </c>
      <c r="K100" s="30">
        <v>25.4</v>
      </c>
      <c r="L100" s="30">
        <v>39.09272</v>
      </c>
      <c r="M100" s="30"/>
      <c r="N100" s="30">
        <v>13.34662</v>
      </c>
      <c r="O100" s="30">
        <v>20.474250000000001</v>
      </c>
      <c r="P100" s="30">
        <v>22.1</v>
      </c>
      <c r="Q100" s="30">
        <v>35.9</v>
      </c>
      <c r="R100" s="30"/>
      <c r="S100" s="30">
        <v>7.2698</v>
      </c>
      <c r="T100" s="30">
        <v>9.9901800000000005</v>
      </c>
      <c r="U100" s="30">
        <v>12.2</v>
      </c>
      <c r="V100" s="30">
        <v>23.785</v>
      </c>
      <c r="W100" s="30"/>
      <c r="X100" s="30">
        <v>4.5815999999999999</v>
      </c>
      <c r="Y100" s="30">
        <v>8.5511599999999994</v>
      </c>
      <c r="Z100" s="30">
        <v>11.3</v>
      </c>
      <c r="AA100" s="30">
        <v>22.608969999999999</v>
      </c>
      <c r="AB100" s="30"/>
      <c r="AC100" s="30">
        <v>16.796503999999999</v>
      </c>
      <c r="AD100" s="30">
        <v>31.08062</v>
      </c>
      <c r="AE100" s="30">
        <v>50.588974</v>
      </c>
      <c r="AF100" s="30">
        <v>75.16946999999999</v>
      </c>
      <c r="AG100" s="30"/>
      <c r="AH100" s="30">
        <v>15.993</v>
      </c>
      <c r="AI100" s="30">
        <v>21.689500000000002</v>
      </c>
      <c r="AJ100" s="30">
        <v>32.920870000000001</v>
      </c>
      <c r="AK100" s="190">
        <v>44.408439999999999</v>
      </c>
      <c r="AL100" s="30"/>
      <c r="AM100" s="190">
        <v>9.80809</v>
      </c>
      <c r="AN100" s="190">
        <v>15.21383</v>
      </c>
      <c r="AO100" s="190">
        <v>24.000439999999998</v>
      </c>
      <c r="AP100" s="190">
        <v>36.290020999999996</v>
      </c>
      <c r="AQ100" s="30"/>
      <c r="AR100" s="190">
        <v>8.8219079999999988</v>
      </c>
      <c r="AS100" s="190">
        <v>15.750521000000001</v>
      </c>
      <c r="AT100" s="190">
        <v>26.588430999999996</v>
      </c>
      <c r="AU100" s="190">
        <v>52.434970999999997</v>
      </c>
      <c r="AV100" s="190"/>
      <c r="AW100" s="190">
        <v>7.9401400000000004</v>
      </c>
      <c r="AX100" s="190">
        <v>25.194159999999997</v>
      </c>
      <c r="AY100" s="190">
        <v>39.972369999999998</v>
      </c>
      <c r="AZ100" s="190">
        <v>61.341109999999993</v>
      </c>
      <c r="BA100" s="190"/>
      <c r="BB100" s="190">
        <v>7.2122199999999994</v>
      </c>
      <c r="BC100" s="190">
        <v>13.09656</v>
      </c>
      <c r="BD100" s="190">
        <v>30.255307000000006</v>
      </c>
      <c r="BE100" s="190">
        <v>41.030877000000004</v>
      </c>
      <c r="BF100" s="190"/>
      <c r="BG100" s="190">
        <v>3.7532699999999997</v>
      </c>
      <c r="BH100" s="190">
        <v>5.4285800000000002</v>
      </c>
      <c r="BI100" s="190">
        <v>21.884210000000003</v>
      </c>
      <c r="BJ100" s="190">
        <v>25.210150000000002</v>
      </c>
      <c r="BL100" s="291">
        <f t="shared" si="18"/>
        <v>-0.3855810101256183</v>
      </c>
      <c r="BM100" s="292">
        <f t="shared" si="19"/>
        <v>0.6144189898743817</v>
      </c>
    </row>
    <row r="101" spans="2:65" x14ac:dyDescent="0.25">
      <c r="B101" s="38" t="s">
        <v>99</v>
      </c>
      <c r="C101" s="31" t="s">
        <v>100</v>
      </c>
      <c r="D101" s="39">
        <v>90.405990000000003</v>
      </c>
      <c r="E101" s="39">
        <v>195.59592500000002</v>
      </c>
      <c r="F101" s="39">
        <v>295.52890600000001</v>
      </c>
      <c r="G101" s="32">
        <v>389.20934599999998</v>
      </c>
      <c r="H101" s="32"/>
      <c r="I101" s="32">
        <v>98.300000000000011</v>
      </c>
      <c r="J101" s="32">
        <v>191.45640700000001</v>
      </c>
      <c r="K101" s="32">
        <v>289.858587</v>
      </c>
      <c r="L101" s="32">
        <v>382.45493699999997</v>
      </c>
      <c r="M101" s="32"/>
      <c r="N101" s="32">
        <v>89.441630000000004</v>
      </c>
      <c r="O101" s="32">
        <v>183.51299499999999</v>
      </c>
      <c r="P101" s="32">
        <v>297.7</v>
      </c>
      <c r="Q101" s="32">
        <v>400.79999999999995</v>
      </c>
      <c r="R101" s="32"/>
      <c r="S101" s="32">
        <v>124.52726699999999</v>
      </c>
      <c r="T101" s="32">
        <v>237.62856499999998</v>
      </c>
      <c r="U101" s="32">
        <v>339.95365499999997</v>
      </c>
      <c r="V101" s="32">
        <v>446.855906</v>
      </c>
      <c r="W101" s="32"/>
      <c r="X101" s="32">
        <v>85.803133000000003</v>
      </c>
      <c r="Y101" s="32">
        <v>177.18936299999999</v>
      </c>
      <c r="Z101" s="32">
        <v>280.74166700000001</v>
      </c>
      <c r="AA101" s="32">
        <v>386.234531</v>
      </c>
      <c r="AB101" s="32"/>
      <c r="AC101" s="32">
        <v>111.383444</v>
      </c>
      <c r="AD101" s="32">
        <v>216.9</v>
      </c>
      <c r="AE101" s="32">
        <v>327.91821399999998</v>
      </c>
      <c r="AF101" s="32">
        <v>444.61770100000001</v>
      </c>
      <c r="AG101" s="32"/>
      <c r="AH101" s="32">
        <v>115.006534</v>
      </c>
      <c r="AI101" s="32">
        <v>234.572641</v>
      </c>
      <c r="AJ101" s="32">
        <v>359.33160199999998</v>
      </c>
      <c r="AK101" s="155">
        <v>475.13019699999995</v>
      </c>
      <c r="AL101" s="32"/>
      <c r="AM101" s="155">
        <v>123.69711799999999</v>
      </c>
      <c r="AN101" s="155">
        <v>241.570314</v>
      </c>
      <c r="AO101" s="155">
        <v>370.197632</v>
      </c>
      <c r="AP101" s="155">
        <v>485.31480900000003</v>
      </c>
      <c r="AQ101" s="32"/>
      <c r="AR101" s="155">
        <v>112.23614400000001</v>
      </c>
      <c r="AS101" s="155">
        <v>186.618988</v>
      </c>
      <c r="AT101" s="155">
        <v>307.49938799999995</v>
      </c>
      <c r="AU101" s="155">
        <v>422.94844799999998</v>
      </c>
      <c r="AV101" s="155"/>
      <c r="AW101" s="155">
        <v>118.03088</v>
      </c>
      <c r="AX101" s="155">
        <v>240.54143999999999</v>
      </c>
      <c r="AY101" s="155">
        <v>366.98154999999997</v>
      </c>
      <c r="AZ101" s="155">
        <v>474.02906000000007</v>
      </c>
      <c r="BA101" s="155"/>
      <c r="BB101" s="155">
        <v>111.35646</v>
      </c>
      <c r="BC101" s="155">
        <v>215.56719099999998</v>
      </c>
      <c r="BD101" s="155">
        <v>298.248695</v>
      </c>
      <c r="BE101" s="155">
        <v>387.74218499999995</v>
      </c>
      <c r="BF101" s="155"/>
      <c r="BG101" s="155">
        <v>87.640990000000002</v>
      </c>
      <c r="BH101" s="155">
        <v>179.12169800000004</v>
      </c>
      <c r="BI101" s="155">
        <v>285.09687800000006</v>
      </c>
      <c r="BJ101" s="155">
        <v>388.20791500000001</v>
      </c>
      <c r="BL101" s="291">
        <f t="shared" si="18"/>
        <v>1.2011331704855355E-3</v>
      </c>
      <c r="BM101" s="292">
        <f t="shared" si="19"/>
        <v>1.0012011331704855</v>
      </c>
    </row>
    <row r="102" spans="2:65" x14ac:dyDescent="0.25">
      <c r="B102" s="220" t="s">
        <v>149</v>
      </c>
      <c r="C102" s="221" t="s">
        <v>91</v>
      </c>
      <c r="D102" s="40">
        <v>47.651263500000006</v>
      </c>
      <c r="E102" s="40">
        <v>102.70407850000001</v>
      </c>
      <c r="F102" s="40">
        <v>148.9732745</v>
      </c>
      <c r="G102" s="30">
        <v>202.3983465</v>
      </c>
      <c r="H102" s="30"/>
      <c r="I102" s="30">
        <v>49.8</v>
      </c>
      <c r="J102" s="30">
        <v>97.397481999999997</v>
      </c>
      <c r="K102" s="30">
        <v>147.1134495</v>
      </c>
      <c r="L102" s="30">
        <v>176.22920999999999</v>
      </c>
      <c r="M102" s="30"/>
      <c r="N102" s="30">
        <v>44.810302499999999</v>
      </c>
      <c r="O102" s="30">
        <v>92.661552999999998</v>
      </c>
      <c r="P102" s="30">
        <v>151.5</v>
      </c>
      <c r="Q102" s="30">
        <v>206.50000000000003</v>
      </c>
      <c r="R102" s="30"/>
      <c r="S102" s="30">
        <v>64.822985000000003</v>
      </c>
      <c r="T102" s="30">
        <v>123.82915199999999</v>
      </c>
      <c r="U102" s="30">
        <v>177.253546</v>
      </c>
      <c r="V102" s="30">
        <v>231.88078099999998</v>
      </c>
      <c r="W102" s="30"/>
      <c r="X102" s="30">
        <v>44.674985999999997</v>
      </c>
      <c r="Y102" s="30">
        <v>93.282502999999991</v>
      </c>
      <c r="Z102" s="30">
        <v>147.10307</v>
      </c>
      <c r="AA102" s="30">
        <v>199.474874</v>
      </c>
      <c r="AB102" s="30"/>
      <c r="AC102" s="30">
        <v>55.308759999999999</v>
      </c>
      <c r="AD102" s="30">
        <v>106.84</v>
      </c>
      <c r="AE102" s="30">
        <v>163.739148</v>
      </c>
      <c r="AF102" s="30">
        <v>220.921944</v>
      </c>
      <c r="AG102" s="30"/>
      <c r="AH102" s="30">
        <v>57.563569000000001</v>
      </c>
      <c r="AI102" s="30">
        <v>116.90235699999999</v>
      </c>
      <c r="AJ102" s="30">
        <v>181.20001249999999</v>
      </c>
      <c r="AK102" s="190">
        <v>239.248468</v>
      </c>
      <c r="AL102" s="30"/>
      <c r="AM102" s="190">
        <v>63.152390000000004</v>
      </c>
      <c r="AN102" s="190">
        <v>124.51544</v>
      </c>
      <c r="AO102" s="190">
        <v>190.58936399999999</v>
      </c>
      <c r="AP102" s="190">
        <v>247.81352099999998</v>
      </c>
      <c r="AQ102" s="30"/>
      <c r="AR102" s="190">
        <v>55.462933000000007</v>
      </c>
      <c r="AS102" s="190">
        <v>94.296935000000019</v>
      </c>
      <c r="AT102" s="190">
        <v>155.467037</v>
      </c>
      <c r="AU102" s="190">
        <v>213.1422235</v>
      </c>
      <c r="AV102" s="190"/>
      <c r="AW102" s="190">
        <v>61.814866000000002</v>
      </c>
      <c r="AX102" s="190">
        <v>124.653746</v>
      </c>
      <c r="AY102" s="190">
        <v>191.12975799999998</v>
      </c>
      <c r="AZ102" s="190">
        <v>245.89993799999999</v>
      </c>
      <c r="BA102" s="190"/>
      <c r="BB102" s="190">
        <v>56.899832999999994</v>
      </c>
      <c r="BC102" s="190">
        <v>112.51661899999999</v>
      </c>
      <c r="BD102" s="190">
        <v>153.99459300000001</v>
      </c>
      <c r="BE102" s="190">
        <v>199.03244799999999</v>
      </c>
      <c r="BF102" s="190"/>
      <c r="BG102" s="190">
        <v>46.394074000000003</v>
      </c>
      <c r="BH102" s="190">
        <v>94.408440999999996</v>
      </c>
      <c r="BI102" s="190">
        <v>150.988597</v>
      </c>
      <c r="BJ102" s="190">
        <v>204.78499599999998</v>
      </c>
      <c r="BL102" s="291">
        <f t="shared" si="18"/>
        <v>2.8902563666402648E-2</v>
      </c>
      <c r="BM102" s="292">
        <f t="shared" si="19"/>
        <v>1.0289025636664026</v>
      </c>
    </row>
    <row r="103" spans="2:65" x14ac:dyDescent="0.25">
      <c r="B103" s="38" t="s">
        <v>98</v>
      </c>
      <c r="C103" s="31" t="s">
        <v>97</v>
      </c>
      <c r="D103" s="39">
        <v>191.7941391</v>
      </c>
      <c r="E103" s="39">
        <v>398.78962899999999</v>
      </c>
      <c r="F103" s="39">
        <v>574.86898499999995</v>
      </c>
      <c r="G103" s="32">
        <v>742.54121409999993</v>
      </c>
      <c r="H103" s="32"/>
      <c r="I103" s="32">
        <v>161.9</v>
      </c>
      <c r="J103" s="32">
        <v>341.59000000000003</v>
      </c>
      <c r="K103" s="32">
        <v>505.15670100000006</v>
      </c>
      <c r="L103" s="32">
        <v>670.97857010000007</v>
      </c>
      <c r="M103" s="32"/>
      <c r="N103" s="32">
        <v>193.0383649</v>
      </c>
      <c r="O103" s="32">
        <v>401.94060500000001</v>
      </c>
      <c r="P103" s="32">
        <v>610.29999999999995</v>
      </c>
      <c r="Q103" s="32">
        <v>808.30000000000007</v>
      </c>
      <c r="R103" s="32"/>
      <c r="S103" s="32">
        <v>186.13024490000001</v>
      </c>
      <c r="T103" s="32">
        <v>393.21790489999989</v>
      </c>
      <c r="U103" s="32">
        <v>518.46574599999997</v>
      </c>
      <c r="V103" s="32">
        <v>732.89668729999607</v>
      </c>
      <c r="W103" s="32"/>
      <c r="X103" s="32">
        <v>164.80232139999998</v>
      </c>
      <c r="Y103" s="32">
        <v>339.42559660000001</v>
      </c>
      <c r="Z103" s="32">
        <v>506.83538719999996</v>
      </c>
      <c r="AA103" s="32">
        <v>682.11277680000001</v>
      </c>
      <c r="AB103" s="32"/>
      <c r="AC103" s="32">
        <v>178.88143209999998</v>
      </c>
      <c r="AD103" s="32">
        <v>368.2</v>
      </c>
      <c r="AE103" s="32">
        <v>530.89582910000001</v>
      </c>
      <c r="AF103" s="32">
        <v>779.39326689999996</v>
      </c>
      <c r="AG103" s="32"/>
      <c r="AH103" s="32">
        <v>198.74491569999998</v>
      </c>
      <c r="AI103" s="32">
        <v>414.36692069999998</v>
      </c>
      <c r="AJ103" s="32">
        <v>616.87835080000002</v>
      </c>
      <c r="AK103" s="155">
        <v>824.48407880000013</v>
      </c>
      <c r="AL103" s="32"/>
      <c r="AM103" s="155">
        <v>195.6123758</v>
      </c>
      <c r="AN103" s="155">
        <v>398.89638669999999</v>
      </c>
      <c r="AO103" s="155">
        <v>607.56658793999986</v>
      </c>
      <c r="AP103" s="155">
        <v>841.55406493999999</v>
      </c>
      <c r="AQ103" s="32"/>
      <c r="AR103" s="155">
        <v>248.83212456000001</v>
      </c>
      <c r="AS103" s="155">
        <v>492.83482073999994</v>
      </c>
      <c r="AT103" s="155">
        <v>757.49890144000005</v>
      </c>
      <c r="AU103" s="155">
        <v>1035.49870947</v>
      </c>
      <c r="AV103" s="155"/>
      <c r="AW103" s="155">
        <v>289.79094161865919</v>
      </c>
      <c r="AX103" s="155">
        <v>590.26865612865913</v>
      </c>
      <c r="AY103" s="155">
        <v>890.30213343164792</v>
      </c>
      <c r="AZ103" s="155">
        <v>1186.8437139791777</v>
      </c>
      <c r="BA103" s="155"/>
      <c r="BB103" s="155">
        <v>247.62128764172161</v>
      </c>
      <c r="BC103" s="155">
        <v>425.60899050703358</v>
      </c>
      <c r="BD103" s="155">
        <v>625.97645789584953</v>
      </c>
      <c r="BE103" s="155">
        <v>938.95212570397109</v>
      </c>
      <c r="BF103" s="155"/>
      <c r="BG103" s="155">
        <v>229.99137989865918</v>
      </c>
      <c r="BH103" s="155">
        <v>464.40234973865915</v>
      </c>
      <c r="BI103" s="155">
        <v>779.35567289999995</v>
      </c>
      <c r="BJ103" s="155">
        <v>1018.5488548957022</v>
      </c>
      <c r="BL103" s="291">
        <f t="shared" si="18"/>
        <v>8.4771871762955087E-2</v>
      </c>
      <c r="BM103" s="292">
        <f t="shared" si="19"/>
        <v>1.0847718717629551</v>
      </c>
    </row>
    <row r="104" spans="2:65" x14ac:dyDescent="0.25">
      <c r="B104" s="38" t="s">
        <v>26</v>
      </c>
      <c r="C104" s="31" t="s">
        <v>26</v>
      </c>
      <c r="D104" s="39">
        <v>0</v>
      </c>
      <c r="E104" s="39">
        <v>0</v>
      </c>
      <c r="F104" s="39">
        <v>0</v>
      </c>
      <c r="G104" s="32">
        <v>21.050999999999998</v>
      </c>
      <c r="H104" s="32"/>
      <c r="I104" s="32">
        <v>105.24</v>
      </c>
      <c r="J104" s="32">
        <v>265.90699999999998</v>
      </c>
      <c r="K104" s="32">
        <v>444.31899999999996</v>
      </c>
      <c r="L104" s="32">
        <v>641.625</v>
      </c>
      <c r="M104" s="32"/>
      <c r="N104" s="32">
        <v>214.9</v>
      </c>
      <c r="O104" s="32">
        <v>420.072</v>
      </c>
      <c r="P104" s="32">
        <v>630.50800000000004</v>
      </c>
      <c r="Q104" s="32">
        <v>891.00099999999998</v>
      </c>
      <c r="R104" s="32"/>
      <c r="S104" s="32">
        <v>270.31700000000001</v>
      </c>
      <c r="T104" s="32">
        <v>557.02499999999998</v>
      </c>
      <c r="U104" s="32">
        <v>830.88300000000004</v>
      </c>
      <c r="V104" s="32">
        <v>1135.232</v>
      </c>
      <c r="W104" s="32"/>
      <c r="X104" s="32">
        <v>289.40300000000002</v>
      </c>
      <c r="Y104" s="32">
        <v>583.52200000000005</v>
      </c>
      <c r="Z104" s="32">
        <v>826.01700000000005</v>
      </c>
      <c r="AA104" s="32">
        <v>1142.433</v>
      </c>
      <c r="AB104" s="32"/>
      <c r="AC104" s="32">
        <v>225.703</v>
      </c>
      <c r="AD104" s="32">
        <v>543.70600000000002</v>
      </c>
      <c r="AE104" s="32">
        <v>870.53399999999999</v>
      </c>
      <c r="AF104" s="32">
        <v>1167.066</v>
      </c>
      <c r="AG104" s="32"/>
      <c r="AH104" s="32">
        <v>311.637</v>
      </c>
      <c r="AI104" s="32">
        <v>619.26199999999994</v>
      </c>
      <c r="AJ104" s="32">
        <v>907.36699999999996</v>
      </c>
      <c r="AK104" s="155">
        <v>1213.579</v>
      </c>
      <c r="AL104" s="32"/>
      <c r="AM104" s="155">
        <v>258.05700000000002</v>
      </c>
      <c r="AN104" s="155">
        <v>482.41300000000001</v>
      </c>
      <c r="AO104" s="155">
        <v>782.721</v>
      </c>
      <c r="AP104" s="155">
        <v>1084.491</v>
      </c>
      <c r="AQ104" s="32"/>
      <c r="AR104" s="155">
        <v>255.53</v>
      </c>
      <c r="AS104" s="155">
        <v>538.07899999999995</v>
      </c>
      <c r="AT104" s="155">
        <v>848.05899999999997</v>
      </c>
      <c r="AU104" s="155">
        <v>1182.4169999999999</v>
      </c>
      <c r="AV104" s="155"/>
      <c r="AW104" s="155">
        <v>312.92</v>
      </c>
      <c r="AX104" s="155">
        <v>621.19600000000003</v>
      </c>
      <c r="AY104" s="155">
        <v>935.59500000000003</v>
      </c>
      <c r="AZ104" s="155">
        <v>1255.07</v>
      </c>
      <c r="BA104" s="155"/>
      <c r="BB104" s="155">
        <v>294.24299999999999</v>
      </c>
      <c r="BC104" s="155">
        <v>566.27099999999996</v>
      </c>
      <c r="BD104" s="155">
        <v>880.14499999999998</v>
      </c>
      <c r="BE104" s="155">
        <v>1170.3800000000001</v>
      </c>
      <c r="BF104" s="155"/>
      <c r="BG104" s="155">
        <v>306.96899999999999</v>
      </c>
      <c r="BH104" s="155">
        <v>604.375</v>
      </c>
      <c r="BI104" s="155">
        <v>880.11699999999996</v>
      </c>
      <c r="BJ104" s="155">
        <v>1164.1790000000001</v>
      </c>
      <c r="BL104" s="291">
        <f t="shared" si="18"/>
        <v>-5.2982791913737115E-3</v>
      </c>
      <c r="BM104" s="292">
        <f t="shared" si="19"/>
        <v>0.99470172080862629</v>
      </c>
    </row>
    <row r="105" spans="2:65" x14ac:dyDescent="0.25">
      <c r="B105" s="220" t="s">
        <v>149</v>
      </c>
      <c r="C105" s="221" t="s">
        <v>91</v>
      </c>
      <c r="D105" s="40">
        <v>0</v>
      </c>
      <c r="E105" s="40">
        <v>0</v>
      </c>
      <c r="F105" s="40">
        <v>0</v>
      </c>
      <c r="G105" s="30">
        <v>21.050999999999998</v>
      </c>
      <c r="H105" s="30"/>
      <c r="I105" s="30">
        <v>108.32</v>
      </c>
      <c r="J105" s="30">
        <v>268.72799999999995</v>
      </c>
      <c r="K105" s="30">
        <v>436.01919999999996</v>
      </c>
      <c r="L105" s="30">
        <v>629.91319999999996</v>
      </c>
      <c r="M105" s="30"/>
      <c r="N105" s="30">
        <v>190.85409999999999</v>
      </c>
      <c r="O105" s="30">
        <v>383.56939</v>
      </c>
      <c r="P105" s="30">
        <v>560.08210999999994</v>
      </c>
      <c r="Q105" s="30">
        <v>717.60299999999995</v>
      </c>
      <c r="R105" s="30"/>
      <c r="S105" s="30">
        <v>205.548</v>
      </c>
      <c r="T105" s="30">
        <v>372.56900000000002</v>
      </c>
      <c r="U105" s="30">
        <v>571.86139000000003</v>
      </c>
      <c r="V105" s="30">
        <v>774.87529099999995</v>
      </c>
      <c r="W105" s="30"/>
      <c r="X105" s="30">
        <v>219.55500000000001</v>
      </c>
      <c r="Y105" s="30">
        <v>404.61795000000001</v>
      </c>
      <c r="Z105" s="30">
        <v>592.51414999999997</v>
      </c>
      <c r="AA105" s="30">
        <v>803.21775000000002</v>
      </c>
      <c r="AB105" s="30"/>
      <c r="AC105" s="30">
        <v>220.49465000000001</v>
      </c>
      <c r="AD105" s="30">
        <v>448.78764999999999</v>
      </c>
      <c r="AE105" s="30">
        <v>669.12900000000002</v>
      </c>
      <c r="AF105" s="30">
        <v>898.14760000000001</v>
      </c>
      <c r="AG105" s="30"/>
      <c r="AH105" s="30">
        <v>252.678</v>
      </c>
      <c r="AI105" s="30">
        <v>465.00360000000001</v>
      </c>
      <c r="AJ105" s="30">
        <v>693.65959999999995</v>
      </c>
      <c r="AK105" s="190">
        <v>950.00300000000004</v>
      </c>
      <c r="AL105" s="30"/>
      <c r="AM105" s="190">
        <v>223.291</v>
      </c>
      <c r="AN105" s="190">
        <v>392.54200000000003</v>
      </c>
      <c r="AO105" s="190">
        <v>603.21800000000007</v>
      </c>
      <c r="AP105" s="190">
        <v>792.28774999999996</v>
      </c>
      <c r="AQ105" s="30"/>
      <c r="AR105" s="190">
        <v>208.99199999999999</v>
      </c>
      <c r="AS105" s="190">
        <v>432.78</v>
      </c>
      <c r="AT105" s="190">
        <v>684.21984999999995</v>
      </c>
      <c r="AU105" s="190">
        <v>899.71830000000023</v>
      </c>
      <c r="AV105" s="190"/>
      <c r="AW105" s="190">
        <v>238.1583</v>
      </c>
      <c r="AX105" s="190">
        <v>477.73050000000001</v>
      </c>
      <c r="AY105" s="190">
        <v>703.99475000000007</v>
      </c>
      <c r="AZ105" s="190">
        <v>950.1241</v>
      </c>
      <c r="BA105" s="190"/>
      <c r="BB105" s="190">
        <v>226.1146</v>
      </c>
      <c r="BC105" s="190">
        <v>466.65590000000003</v>
      </c>
      <c r="BD105" s="190">
        <v>710.74755000000005</v>
      </c>
      <c r="BE105" s="190">
        <v>930.82785000000001</v>
      </c>
      <c r="BF105" s="190"/>
      <c r="BG105" s="190">
        <v>250.38244999999998</v>
      </c>
      <c r="BH105" s="190">
        <v>522.42060000000004</v>
      </c>
      <c r="BI105" s="190">
        <v>790.92684999999983</v>
      </c>
      <c r="BJ105" s="190">
        <v>1037.1238000000001</v>
      </c>
      <c r="BL105" s="291">
        <f t="shared" si="18"/>
        <v>0.11419506840067162</v>
      </c>
      <c r="BM105" s="292">
        <f t="shared" si="19"/>
        <v>1.1141950684006716</v>
      </c>
    </row>
    <row r="106" spans="2:65" ht="15" thickBot="1" x14ac:dyDescent="0.3">
      <c r="B106" s="66" t="s">
        <v>200</v>
      </c>
      <c r="C106" s="67" t="s">
        <v>92</v>
      </c>
      <c r="D106" s="68">
        <f>D95-D96+D97-D98+D99-D100+D101-D102+D103+D104-D105</f>
        <v>1576.0353755999997</v>
      </c>
      <c r="E106" s="68">
        <f>E95-E96+E97-E98+E99-E100+E101-E102+E103+E104-E105</f>
        <v>3115.2659054999999</v>
      </c>
      <c r="F106" s="68">
        <f>F95-F96+F97-F98+F99-F100+F101-F102+F103+F104-F105</f>
        <v>4432.4298515</v>
      </c>
      <c r="G106" s="222">
        <f>G95-G96+G97-G98+G99-G100+G101-G102+G103+G104-G105</f>
        <v>5886.8081085999984</v>
      </c>
      <c r="H106" s="222"/>
      <c r="I106" s="222">
        <f>I95-I96+I97-I98+I99-I100+I101-I102+I103+I104-I105</f>
        <v>1555.8200000000002</v>
      </c>
      <c r="J106" s="222">
        <f>J95-J96+J97-J98+J99-J100+J101-J102+J103+J104-J105</f>
        <v>3086.8279250000005</v>
      </c>
      <c r="K106" s="222">
        <f>K95-K96+K97-K98+K99-K100+K101-K102+K103+K104-K105</f>
        <v>4585.6485784999995</v>
      </c>
      <c r="L106" s="222">
        <f>L95-L96+L97-L98+L99-L100+L101-L102+L103+L104-L105</f>
        <v>6145.6562820999989</v>
      </c>
      <c r="M106" s="222"/>
      <c r="N106" s="222">
        <f>N95-N96+N97-N98+N99-N100+N101-N102+N103+N104-N105</f>
        <v>1646.8123823999999</v>
      </c>
      <c r="O106" s="222">
        <f>O95-O96+O97-O98+O99-O100+O101-O102+O103+O104-O105</f>
        <v>3282.2464519999999</v>
      </c>
      <c r="P106" s="222">
        <f>P95-P96+P97-P98+P99-P100+P101-P102+P103+P104-P105</f>
        <v>4839.6258900000003</v>
      </c>
      <c r="Q106" s="222">
        <f>Q95-Q96+Q97-Q98+Q99-Q100+Q101-Q102+Q103+Q104-Q105</f>
        <v>6267.398000000001</v>
      </c>
      <c r="R106" s="222"/>
      <c r="S106" s="222">
        <f t="shared" ref="S106:Z106" si="27">S95-S96+S97-S98+S99-S100+S101-S102+S103+S104-S105</f>
        <v>1611.6301618999998</v>
      </c>
      <c r="T106" s="222">
        <f t="shared" si="27"/>
        <v>3101.1297829000005</v>
      </c>
      <c r="U106" s="222">
        <f t="shared" si="27"/>
        <v>4155.381194999999</v>
      </c>
      <c r="V106" s="222">
        <f t="shared" si="27"/>
        <v>5717.1958632999958</v>
      </c>
      <c r="W106" s="222"/>
      <c r="X106" s="222">
        <f t="shared" si="27"/>
        <v>1504.9432033999997</v>
      </c>
      <c r="Y106" s="222">
        <f t="shared" si="27"/>
        <v>3037.1732066000004</v>
      </c>
      <c r="Z106" s="222">
        <f t="shared" si="27"/>
        <v>4696.0008941999986</v>
      </c>
      <c r="AA106" s="222">
        <f>AA95-AA96+AA97-AA98+AA99-AA100+AA101-AA102+AA103+AA104-AA105</f>
        <v>6488.9739487999996</v>
      </c>
      <c r="AB106" s="222"/>
      <c r="AC106" s="222">
        <f>AC95-AC96+AC97-AC98+AC99-AC100+AC101-AC102+AC103+AC104-AC105</f>
        <v>1772.9765250999999</v>
      </c>
      <c r="AD106" s="222">
        <f>AD95-AD96+AD97-AD98+AD99-AD100+AD101-AD102+AD103+AD104-AD105</f>
        <v>3599.2007299999996</v>
      </c>
      <c r="AE106" s="222">
        <f>AE95-AE96+AE97-AE98+AE99-AE100+AE101-AE102+AE103+AE104-AE105</f>
        <v>5442.8718540999998</v>
      </c>
      <c r="AF106" s="222">
        <f>AF95-AF96+AF97-AF98+AF99-AF100+AF101-AF102+AF103+AF104-AF105</f>
        <v>7332.1674239000004</v>
      </c>
      <c r="AG106" s="222"/>
      <c r="AH106" s="222">
        <f>AH95-AH96+AH97-AH98+AH99-AH100+AH101-AH102+AH103+AH104-AH105</f>
        <v>1899.5443407000002</v>
      </c>
      <c r="AI106" s="222">
        <f>AI95-AI96+AI97-AI98+AI99-AI100+AI101-AI102+AI103+AI104-AI105</f>
        <v>3748.6035446999995</v>
      </c>
      <c r="AJ106" s="222">
        <f>AJ95-AJ96+AJ97-AJ98+AJ99-AJ100+AJ101-AJ102+AJ103+AJ104-AJ105</f>
        <v>5627.6322452999993</v>
      </c>
      <c r="AK106" s="223">
        <f>AK95-AK96+AK97-AK98+AK99-AK100+AK101-AK102+AK103+AK104-AK105</f>
        <v>7514.3982227999995</v>
      </c>
      <c r="AL106" s="222"/>
      <c r="AM106" s="223">
        <f>AM95-AM96+AM97-AM98+AM99-AM100+AM101-AM102+AM103+AM104-AM105</f>
        <v>1936.2156838000003</v>
      </c>
      <c r="AN106" s="223">
        <f>AN95-AN96+AN97-AN98+AN99-AN100+AN101-AN102+AN103+AN104-AN105</f>
        <v>3803.0448957000003</v>
      </c>
      <c r="AO106" s="223">
        <f>AO95-AO96+AO97-AO98+AO99-AO100+AO101-AO102+AO103+AO104-AO105</f>
        <v>5800.3703254000002</v>
      </c>
      <c r="AP106" s="223">
        <f>AP95-AP96+AP97-AP98+AP99-AP100+AP101-AP102+AP103+AP104-AP105</f>
        <v>7458.1722624000031</v>
      </c>
      <c r="AQ106" s="222"/>
      <c r="AR106" s="223">
        <f>AR95-AR96+AR97-AR98+AR99-AR100+AR101-AR102+AR103+AR104-AR105</f>
        <v>1948.2812735599998</v>
      </c>
      <c r="AS106" s="223">
        <f>AS95-AS96+AS97-AS98+AS99-AS100+AS101-AS102+AS103+AS104-AS105</f>
        <v>3921.2868657400004</v>
      </c>
      <c r="AT106" s="223">
        <f>AT95-AT96+AT97-AT98+AT99-AT100+AT101-AT102+AT103+AT104-AT105</f>
        <v>5957.0490804399979</v>
      </c>
      <c r="AU106" s="223">
        <f>AU95-AU96+AU97-AU98+AU99-AU100+AU101-AU102+AU103+AU104-AU105</f>
        <v>7976.0821139700001</v>
      </c>
      <c r="AV106" s="223"/>
      <c r="AW106" s="223">
        <f>AW95-AW96+AW97-AW98+AW99-AW100+AW101-AW102+AW103+AW104-AW105</f>
        <v>2035.3179186186594</v>
      </c>
      <c r="AX106" s="223">
        <f>AX95-AX96+AX97-AX98+AX99-AX100+AX101-AX102+AX103+AX104-AX105</f>
        <v>4156.5755171286601</v>
      </c>
      <c r="AY106" s="223">
        <f>AY95-AY96+AY97-AY98+AY99-AY100+AY101-AY102+AY103+AY104-AY105</f>
        <v>6315.140617431648</v>
      </c>
      <c r="AZ106" s="223">
        <f>AZ95-AZ96+AZ97-AZ98+AZ99-AZ100+AZ101-AZ102+AZ103+AZ104-AZ105</f>
        <v>8485.0330779791766</v>
      </c>
      <c r="BA106" s="223"/>
      <c r="BB106" s="223">
        <f>BB95-BB96+BB97-BB98+BB99-BB100+BB101-BB102+BB103+BB104-BB105</f>
        <v>2173.1232756417221</v>
      </c>
      <c r="BC106" s="223">
        <f>BC95-BC96+BC97-BC98+BC99-BC100+BC101-BC102+BC103+BC104-BC105</f>
        <v>4053.1875665070334</v>
      </c>
      <c r="BD106" s="223">
        <f>BD95-BD96+BD97-BD98+BD99-BD100+BD101-BD102+BD103+BD104-BD105</f>
        <v>6198.0794848958485</v>
      </c>
      <c r="BE106" s="223">
        <f>BE95-BE96+BE97-BE98+BE99-BE100+BE101-BE102+BE103+BE104-BE105</f>
        <v>8341.6740977039717</v>
      </c>
      <c r="BF106" s="223"/>
      <c r="BG106" s="223">
        <f>BG95-BG96+BG97-BG98+BG99-BG100+BG101-BG102+BG103+BG104-BG105</f>
        <v>2185.6533958986597</v>
      </c>
      <c r="BH106" s="223">
        <f>BH95-BH96+BH97-BH98+BH99-BH100+BH101-BH102+BH103+BH104-BH105</f>
        <v>4300.2812064086602</v>
      </c>
      <c r="BI106" s="223">
        <f>BI95-BI96+BI97-BI98+BI99-BI100+BI101-BI102+BI103+BI104-BI105</f>
        <v>6270.6175935700021</v>
      </c>
      <c r="BJ106" s="223">
        <f>BJ95-BJ96+BJ97-BJ98+BJ99-BJ100+BJ101-BJ102+BJ103+BJ104-BJ105</f>
        <v>8379.8554875657028</v>
      </c>
      <c r="BL106" s="297">
        <f t="shared" si="18"/>
        <v>4.5771855163030395E-3</v>
      </c>
      <c r="BM106" s="292">
        <f t="shared" si="19"/>
        <v>1.004577185516303</v>
      </c>
    </row>
    <row r="107" spans="2:65" ht="15" thickBot="1" x14ac:dyDescent="0.3">
      <c r="B107" s="156" t="s">
        <v>241</v>
      </c>
      <c r="C107" s="27" t="s">
        <v>238</v>
      </c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W107" s="40"/>
      <c r="X107" s="40"/>
      <c r="Y107" s="40"/>
      <c r="Z107" s="40"/>
      <c r="AB107" s="40"/>
      <c r="AC107" s="40"/>
      <c r="AD107" s="40"/>
      <c r="AH107" s="40"/>
      <c r="AL107" s="40"/>
      <c r="AQ107" s="40"/>
      <c r="AW107" s="178"/>
      <c r="BL107" s="291"/>
      <c r="BM107" s="292"/>
    </row>
    <row r="108" spans="2:65" ht="15.75" thickBot="1" x14ac:dyDescent="0.3">
      <c r="B108" s="62" t="s">
        <v>118</v>
      </c>
      <c r="C108" s="63" t="s">
        <v>120</v>
      </c>
      <c r="D108" s="104" t="s">
        <v>35</v>
      </c>
      <c r="E108" s="104" t="s">
        <v>37</v>
      </c>
      <c r="F108" s="104" t="s">
        <v>36</v>
      </c>
      <c r="G108" s="104" t="s">
        <v>38</v>
      </c>
      <c r="H108" s="104"/>
      <c r="I108" s="104" t="s">
        <v>34</v>
      </c>
      <c r="J108" s="104" t="s">
        <v>39</v>
      </c>
      <c r="K108" s="104" t="s">
        <v>40</v>
      </c>
      <c r="L108" s="104" t="s">
        <v>41</v>
      </c>
      <c r="M108" s="104"/>
      <c r="N108" s="104" t="s">
        <v>167</v>
      </c>
      <c r="O108" s="104" t="s">
        <v>176</v>
      </c>
      <c r="P108" s="104" t="s">
        <v>177</v>
      </c>
      <c r="Q108" s="104" t="s">
        <v>185</v>
      </c>
      <c r="R108" s="104"/>
      <c r="S108" s="104" t="str">
        <f>S94</f>
        <v>3M 2015</v>
      </c>
      <c r="T108" s="104" t="str">
        <f>T94</f>
        <v>6M 2015</v>
      </c>
      <c r="U108" s="104" t="s">
        <v>221</v>
      </c>
      <c r="V108" s="104" t="s">
        <v>242</v>
      </c>
      <c r="W108" s="104"/>
      <c r="X108" s="104" t="str">
        <f>X94</f>
        <v>3M 2016*</v>
      </c>
      <c r="Y108" s="104" t="str">
        <f>Y94</f>
        <v>6M 2016*</v>
      </c>
      <c r="Z108" s="104" t="str">
        <f>Z94</f>
        <v>9M 2016*</v>
      </c>
      <c r="AA108" s="104" t="str">
        <f>AA94</f>
        <v>12M 2016*</v>
      </c>
      <c r="AB108" s="104"/>
      <c r="AC108" s="104" t="str">
        <f>AC94</f>
        <v>3M 2017</v>
      </c>
      <c r="AD108" s="104" t="str">
        <f>AD94</f>
        <v>6M 2017</v>
      </c>
      <c r="AE108" s="104" t="str">
        <f>AE94</f>
        <v>9М 2017</v>
      </c>
      <c r="AF108" s="104" t="str">
        <f>AF94</f>
        <v>12М 2017</v>
      </c>
      <c r="AG108" s="104"/>
      <c r="AH108" s="104" t="str">
        <f>AH$1</f>
        <v>3M 2018</v>
      </c>
      <c r="AI108" s="104" t="str">
        <f>AI$1</f>
        <v>6M 2018</v>
      </c>
      <c r="AJ108" s="104" t="str">
        <f>AJ$1</f>
        <v>9M 2018</v>
      </c>
      <c r="AK108" s="189" t="str">
        <f>AK$1</f>
        <v>12M 2018</v>
      </c>
      <c r="AL108" s="104"/>
      <c r="AM108" s="104" t="str">
        <f>AM$1</f>
        <v>3M 2019</v>
      </c>
      <c r="AN108" s="104" t="str">
        <f>AN$1</f>
        <v>6M 2019</v>
      </c>
      <c r="AO108" s="104" t="str">
        <f>AO$1</f>
        <v>9M 2019</v>
      </c>
      <c r="AP108" s="189" t="str">
        <f>AP$1</f>
        <v>12М 2019</v>
      </c>
      <c r="AQ108" s="104"/>
      <c r="AR108" s="104" t="str">
        <f>AR$1</f>
        <v>3M 2020</v>
      </c>
      <c r="AS108" s="104" t="str">
        <f>AS$1</f>
        <v>6M 2020</v>
      </c>
      <c r="AT108" s="104" t="str">
        <f>AT$1</f>
        <v>9M 2020</v>
      </c>
      <c r="AU108" s="104" t="str">
        <f>AU$1</f>
        <v>12M 2020</v>
      </c>
      <c r="AV108" s="104"/>
      <c r="AW108" s="104" t="str">
        <f>AW$1</f>
        <v>3M 2021</v>
      </c>
      <c r="AX108" s="189" t="str">
        <f>AX$1</f>
        <v>6M 2021</v>
      </c>
      <c r="AY108" s="189" t="str">
        <f>AY$1</f>
        <v>9M 2021</v>
      </c>
      <c r="AZ108" s="104" t="str">
        <f>AZ$1</f>
        <v>12M 2021</v>
      </c>
      <c r="BA108" s="104"/>
      <c r="BB108" s="104" t="str">
        <f>BB$1</f>
        <v>3M 2022</v>
      </c>
      <c r="BC108" s="104" t="str">
        <f>BC$1</f>
        <v>6M 2022</v>
      </c>
      <c r="BD108" s="104" t="str">
        <f>BD$1</f>
        <v>9M 2022</v>
      </c>
      <c r="BE108" s="104" t="str">
        <f>BE$1</f>
        <v>12M 2022</v>
      </c>
      <c r="BF108" s="104"/>
      <c r="BG108" s="104" t="str">
        <f>BG$1</f>
        <v>3M 2023</v>
      </c>
      <c r="BH108" s="104" t="str">
        <f>BH$1</f>
        <v>6M 2023</v>
      </c>
      <c r="BI108" s="104" t="str">
        <f>BI$1</f>
        <v>9M 2023</v>
      </c>
      <c r="BJ108" s="104" t="str">
        <f>BJ$1</f>
        <v>12M 2023</v>
      </c>
      <c r="BL108" s="291"/>
      <c r="BM108" s="292"/>
    </row>
    <row r="109" spans="2:65" s="18" customFormat="1" ht="15" x14ac:dyDescent="0.25">
      <c r="B109" s="38" t="s">
        <v>25</v>
      </c>
      <c r="C109" s="31" t="s">
        <v>101</v>
      </c>
      <c r="D109" s="39"/>
      <c r="E109" s="39"/>
      <c r="F109" s="39">
        <v>112.3</v>
      </c>
      <c r="G109" s="32">
        <v>158</v>
      </c>
      <c r="H109" s="32"/>
      <c r="I109" s="32">
        <v>27.2</v>
      </c>
      <c r="J109" s="32">
        <v>64.3</v>
      </c>
      <c r="K109" s="32">
        <v>112.4</v>
      </c>
      <c r="L109" s="32">
        <v>160.9</v>
      </c>
      <c r="M109" s="32"/>
      <c r="N109" s="32">
        <v>13.72587</v>
      </c>
      <c r="O109" s="32">
        <v>45.53061000000001</v>
      </c>
      <c r="P109" s="32">
        <v>63.421109999999999</v>
      </c>
      <c r="Q109" s="32">
        <v>112.1</v>
      </c>
      <c r="R109" s="32"/>
      <c r="S109" s="32">
        <v>9.3352800000000009</v>
      </c>
      <c r="T109" s="32">
        <v>17.627040000000001</v>
      </c>
      <c r="U109" s="32">
        <v>13.899289999999997</v>
      </c>
      <c r="V109" s="32">
        <v>18.472789999999993</v>
      </c>
      <c r="W109" s="32"/>
      <c r="X109" s="32">
        <v>0</v>
      </c>
      <c r="Y109" s="32">
        <v>25.503999999999998</v>
      </c>
      <c r="Z109" s="32">
        <v>149.72979000000004</v>
      </c>
      <c r="AA109" s="32">
        <v>269.19867999999997</v>
      </c>
      <c r="AB109" s="32"/>
      <c r="AC109" s="32">
        <v>162.40422000000001</v>
      </c>
      <c r="AD109" s="32">
        <v>280.90123700000004</v>
      </c>
      <c r="AE109" s="32">
        <v>425.14973699999996</v>
      </c>
      <c r="AF109" s="32">
        <v>555.73573999999985</v>
      </c>
      <c r="AG109" s="32"/>
      <c r="AH109" s="32">
        <v>113.95442000000001</v>
      </c>
      <c r="AI109" s="32">
        <v>219.00442000000001</v>
      </c>
      <c r="AJ109" s="32">
        <v>345.09642000000002</v>
      </c>
      <c r="AK109" s="155">
        <v>447.96517000000006</v>
      </c>
      <c r="AL109" s="32"/>
      <c r="AM109" s="32">
        <v>86.899999999999977</v>
      </c>
      <c r="AN109" s="32">
        <v>182.10000000000002</v>
      </c>
      <c r="AO109" s="32">
        <v>282.207897</v>
      </c>
      <c r="AP109" s="155">
        <v>304.15548099999995</v>
      </c>
      <c r="AQ109" s="32"/>
      <c r="AR109" s="32">
        <v>41.258748000000004</v>
      </c>
      <c r="AS109" s="32">
        <v>55.009138000000007</v>
      </c>
      <c r="AT109" s="32">
        <v>88.513984999999991</v>
      </c>
      <c r="AU109" s="32">
        <v>116.01552700000001</v>
      </c>
      <c r="AV109" s="32"/>
      <c r="AW109" s="32">
        <v>13.751076000000001</v>
      </c>
      <c r="AX109" s="155">
        <v>35.304831999999998</v>
      </c>
      <c r="AY109" s="155">
        <v>54.692331999999993</v>
      </c>
      <c r="AZ109" s="32">
        <v>55.699754999999996</v>
      </c>
      <c r="BA109" s="32"/>
      <c r="BB109" s="32">
        <v>0</v>
      </c>
      <c r="BC109" s="32">
        <v>0</v>
      </c>
      <c r="BD109" s="32">
        <v>0</v>
      </c>
      <c r="BE109" s="32">
        <v>12.570219000000002</v>
      </c>
      <c r="BF109" s="32"/>
      <c r="BG109" s="32">
        <v>0</v>
      </c>
      <c r="BH109" s="32">
        <v>0</v>
      </c>
      <c r="BI109" s="32">
        <v>0</v>
      </c>
      <c r="BJ109" s="32">
        <v>0</v>
      </c>
      <c r="BL109" s="291">
        <f t="shared" si="18"/>
        <v>-1</v>
      </c>
      <c r="BM109" s="292">
        <f t="shared" si="19"/>
        <v>0</v>
      </c>
    </row>
    <row r="110" spans="2:65" s="18" customFormat="1" ht="15" x14ac:dyDescent="0.25">
      <c r="B110" s="38" t="s">
        <v>102</v>
      </c>
      <c r="C110" s="31" t="s">
        <v>103</v>
      </c>
      <c r="D110" s="39"/>
      <c r="E110" s="39"/>
      <c r="F110" s="39">
        <f>SUM(F111:F113)</f>
        <v>1724.6</v>
      </c>
      <c r="G110" s="32">
        <f>SUM(G111:G113)</f>
        <v>2329.4</v>
      </c>
      <c r="H110" s="32"/>
      <c r="I110" s="32">
        <f>SUM(I111:I113)</f>
        <v>565.70000000000005</v>
      </c>
      <c r="J110" s="32">
        <f>SUM(J111:J113)</f>
        <v>1122.7</v>
      </c>
      <c r="K110" s="32">
        <f t="shared" ref="K110:Q110" si="28">SUM(K111:K113)</f>
        <v>1826.2</v>
      </c>
      <c r="L110" s="32">
        <v>2434.1</v>
      </c>
      <c r="M110" s="32"/>
      <c r="N110" s="32">
        <f t="shared" si="28"/>
        <v>618.18164000000002</v>
      </c>
      <c r="O110" s="32">
        <f t="shared" si="28"/>
        <v>1304.1054360000001</v>
      </c>
      <c r="P110" s="32">
        <f t="shared" si="28"/>
        <v>1982.8791495999999</v>
      </c>
      <c r="Q110" s="32">
        <f t="shared" si="28"/>
        <v>2511.5</v>
      </c>
      <c r="R110" s="32"/>
      <c r="S110" s="32">
        <f>SUM(S111:S113)</f>
        <v>578.47267499999998</v>
      </c>
      <c r="T110" s="32">
        <f>SUM(T111:T113)</f>
        <v>1230.5318809999999</v>
      </c>
      <c r="U110" s="32">
        <v>1839.8144510000002</v>
      </c>
      <c r="V110" s="32">
        <v>2546.5528210000002</v>
      </c>
      <c r="W110" s="32"/>
      <c r="X110" s="32">
        <f>SUM(X111:X113)</f>
        <v>658.26402880000001</v>
      </c>
      <c r="Y110" s="32">
        <f>SUM(Y111:Y113)</f>
        <v>1333.9640071000001</v>
      </c>
      <c r="Z110" s="32">
        <f>SUM(Z111:Z113)</f>
        <v>2045.7166706000005</v>
      </c>
      <c r="AA110" s="32">
        <f>SUM(AA111:AA113)</f>
        <v>2760.1707096</v>
      </c>
      <c r="AB110" s="32"/>
      <c r="AC110" s="32">
        <f>SUM(AC111:AC113)</f>
        <v>746.33077000000003</v>
      </c>
      <c r="AD110" s="32">
        <f>SUM(AD111:AD113)</f>
        <v>1473.7329699999998</v>
      </c>
      <c r="AE110" s="32">
        <f>SUM(AE111:AE113)</f>
        <v>2121.0053500000004</v>
      </c>
      <c r="AF110" s="32">
        <f>SUM(AF111:AF113)</f>
        <v>2719.1672540000004</v>
      </c>
      <c r="AG110" s="32"/>
      <c r="AH110" s="32">
        <f>SUM(AH111:AH113)</f>
        <v>768.21310000000017</v>
      </c>
      <c r="AI110" s="32">
        <f>SUM(AI111:AI113)</f>
        <v>1532.2206538999999</v>
      </c>
      <c r="AJ110" s="32">
        <f>SUM(AJ111:AJ113)</f>
        <v>2240.3418859000003</v>
      </c>
      <c r="AK110" s="32">
        <f>SUM(AK111:AK113)</f>
        <v>3096.6811868999994</v>
      </c>
      <c r="AL110" s="32"/>
      <c r="AM110" s="32">
        <v>877.76101500000004</v>
      </c>
      <c r="AN110" s="32">
        <f>SUM(AN111:AN113)</f>
        <v>2009.473176</v>
      </c>
      <c r="AO110" s="32">
        <f>SUM(AO111:AO113)</f>
        <v>2986.6187309999991</v>
      </c>
      <c r="AP110" s="32">
        <f>SUM(AP111:AP113)</f>
        <v>3842.5497459999997</v>
      </c>
      <c r="AQ110" s="32"/>
      <c r="AR110" s="32">
        <f>SUM(AR111:AR113)</f>
        <v>1026.5670239999999</v>
      </c>
      <c r="AS110" s="32">
        <f>SUM(AS111:AS113)</f>
        <v>1985.5225599999994</v>
      </c>
      <c r="AT110" s="32">
        <f>SUM(AT111:AT113)</f>
        <v>2992.9292910000004</v>
      </c>
      <c r="AU110" s="32">
        <f>SUM(AU111:AU113)</f>
        <v>3874.2894859999969</v>
      </c>
      <c r="AV110" s="32"/>
      <c r="AW110" s="32">
        <f>SUM(AW111:AW113)</f>
        <v>1104.782287</v>
      </c>
      <c r="AX110" s="155">
        <f>SUM(AX111:AX113)</f>
        <v>2181.8029249999995</v>
      </c>
      <c r="AY110" s="155">
        <f>SUM(AY111:AY113)</f>
        <v>3154.2343520000004</v>
      </c>
      <c r="AZ110" s="32">
        <f>SUM(AZ111:AZ113)</f>
        <v>4258.3729909999993</v>
      </c>
      <c r="BA110" s="32"/>
      <c r="BB110" s="32">
        <f>SUM(BB111:BB113)</f>
        <v>1316.9445949999999</v>
      </c>
      <c r="BC110" s="32">
        <f>SUM(BC111:BC114)</f>
        <v>2253.142499</v>
      </c>
      <c r="BD110" s="32">
        <f>SUM(BD111:BD114)</f>
        <v>3573.7329570000006</v>
      </c>
      <c r="BE110" s="32">
        <f>SUM(BE111:BE114)</f>
        <v>4824.8835399999998</v>
      </c>
      <c r="BF110" s="32"/>
      <c r="BG110" s="32">
        <f>SUM(BG111:BG114)</f>
        <v>1286.0623019999998</v>
      </c>
      <c r="BH110" s="32">
        <f>SUM(BH111:BH114)</f>
        <v>2442.1664948000002</v>
      </c>
      <c r="BI110" s="32">
        <f>SUM(BI111:BI114)</f>
        <v>3506.5766277999996</v>
      </c>
      <c r="BJ110" s="32">
        <f>SUM(BJ111:BJ114)</f>
        <v>4596.8917228</v>
      </c>
      <c r="BL110" s="291">
        <f t="shared" si="18"/>
        <v>-4.7253330636867541E-2</v>
      </c>
      <c r="BM110" s="292">
        <f t="shared" si="19"/>
        <v>0.95274666936313246</v>
      </c>
    </row>
    <row r="111" spans="2:65" x14ac:dyDescent="0.25">
      <c r="B111" s="220" t="s">
        <v>106</v>
      </c>
      <c r="C111" s="221" t="s">
        <v>105</v>
      </c>
      <c r="D111" s="40"/>
      <c r="E111" s="40"/>
      <c r="F111" s="40">
        <v>1006.6</v>
      </c>
      <c r="G111" s="30">
        <v>1335.1</v>
      </c>
      <c r="H111" s="30"/>
      <c r="I111" s="30">
        <v>348.6</v>
      </c>
      <c r="J111" s="30">
        <v>644.4</v>
      </c>
      <c r="K111" s="30">
        <v>1001.2</v>
      </c>
      <c r="L111" s="30">
        <v>1385.4</v>
      </c>
      <c r="M111" s="30"/>
      <c r="N111" s="30">
        <v>321.80880000000002</v>
      </c>
      <c r="O111" s="30">
        <v>685.34498000000008</v>
      </c>
      <c r="P111" s="30">
        <v>1041.51252</v>
      </c>
      <c r="Q111" s="30">
        <v>1307.3</v>
      </c>
      <c r="R111" s="30"/>
      <c r="S111" s="30">
        <v>346.55074999999999</v>
      </c>
      <c r="T111" s="30">
        <v>736.41576999999984</v>
      </c>
      <c r="U111" s="30">
        <v>1067.1349300000002</v>
      </c>
      <c r="V111" s="30">
        <v>1457.26343</v>
      </c>
      <c r="W111" s="30"/>
      <c r="X111" s="30">
        <v>409.07796000000008</v>
      </c>
      <c r="Y111" s="30">
        <v>732.20594000000017</v>
      </c>
      <c r="Z111" s="30">
        <v>1091.9534000000003</v>
      </c>
      <c r="AA111" s="30">
        <v>1526.6615999999999</v>
      </c>
      <c r="AB111" s="30"/>
      <c r="AC111" s="30">
        <v>363.38774999999993</v>
      </c>
      <c r="AD111" s="30">
        <v>710.29413999999986</v>
      </c>
      <c r="AE111" s="30">
        <v>980.81943999999999</v>
      </c>
      <c r="AF111" s="30">
        <v>1232.5943400000001</v>
      </c>
      <c r="AG111" s="30"/>
      <c r="AH111" s="30">
        <v>397.20940000000013</v>
      </c>
      <c r="AI111" s="30">
        <v>755.17345699999987</v>
      </c>
      <c r="AJ111" s="30">
        <v>1050.4118800000001</v>
      </c>
      <c r="AK111" s="190">
        <v>1469.6082299999996</v>
      </c>
      <c r="AL111" s="30"/>
      <c r="AM111" s="30">
        <v>394.85786000000007</v>
      </c>
      <c r="AN111" s="30">
        <v>845.86618999999996</v>
      </c>
      <c r="AO111" s="30">
        <v>1248.4268249999998</v>
      </c>
      <c r="AP111" s="190">
        <v>1567.8346430000001</v>
      </c>
      <c r="AQ111" s="30"/>
      <c r="AR111" s="30">
        <v>565.98154599999987</v>
      </c>
      <c r="AS111" s="30">
        <v>973.73432899999989</v>
      </c>
      <c r="AT111" s="30">
        <v>1551.8889010000003</v>
      </c>
      <c r="AU111" s="30">
        <v>2076.5518749999969</v>
      </c>
      <c r="AV111" s="30"/>
      <c r="AW111" s="30">
        <v>612.82316900000001</v>
      </c>
      <c r="AX111" s="190">
        <v>1041.4463019999998</v>
      </c>
      <c r="AY111" s="190">
        <v>1447.4486660000002</v>
      </c>
      <c r="AZ111" s="30">
        <v>1946.6741559999998</v>
      </c>
      <c r="BA111" s="30"/>
      <c r="BB111" s="30">
        <v>645.68095000000005</v>
      </c>
      <c r="BC111" s="30">
        <v>1078.73651</v>
      </c>
      <c r="BD111" s="30">
        <v>1706.5577450000003</v>
      </c>
      <c r="BE111" s="30">
        <v>2053.0029940000004</v>
      </c>
      <c r="BF111" s="30"/>
      <c r="BG111" s="30">
        <v>514.25155999999993</v>
      </c>
      <c r="BH111" s="30">
        <v>990.8072249999999</v>
      </c>
      <c r="BI111" s="30">
        <v>1487.9965569999999</v>
      </c>
      <c r="BJ111" s="30">
        <v>1990.7928469999995</v>
      </c>
      <c r="BL111" s="291">
        <f t="shared" si="18"/>
        <v>-3.0302024488913615E-2</v>
      </c>
      <c r="BM111" s="292">
        <f t="shared" si="19"/>
        <v>0.96969797551108639</v>
      </c>
    </row>
    <row r="112" spans="2:65" x14ac:dyDescent="0.25">
      <c r="B112" s="220" t="s">
        <v>278</v>
      </c>
      <c r="C112" s="221" t="s">
        <v>279</v>
      </c>
      <c r="D112" s="40"/>
      <c r="E112" s="40"/>
      <c r="F112" s="40">
        <v>201</v>
      </c>
      <c r="G112" s="30">
        <v>252.9</v>
      </c>
      <c r="H112" s="30"/>
      <c r="I112" s="30">
        <v>72.599999999999994</v>
      </c>
      <c r="J112" s="30">
        <v>146.30000000000001</v>
      </c>
      <c r="K112" s="30">
        <v>231.7</v>
      </c>
      <c r="L112" s="30">
        <v>282.7</v>
      </c>
      <c r="M112" s="30"/>
      <c r="N112" s="30">
        <v>73.727650000000025</v>
      </c>
      <c r="O112" s="30">
        <v>136.09520000000003</v>
      </c>
      <c r="P112" s="30">
        <v>186.70462260000005</v>
      </c>
      <c r="Q112" s="30">
        <v>236.9</v>
      </c>
      <c r="R112" s="30"/>
      <c r="S112" s="30">
        <v>46.169699999999999</v>
      </c>
      <c r="T112" s="30">
        <v>101.18507000000001</v>
      </c>
      <c r="U112" s="30">
        <v>155.28808000000004</v>
      </c>
      <c r="V112" s="30">
        <v>223.54727999999994</v>
      </c>
      <c r="W112" s="30"/>
      <c r="X112" s="30">
        <v>67.026049999999998</v>
      </c>
      <c r="Y112" s="30">
        <v>132.01270000000002</v>
      </c>
      <c r="Z112" s="30">
        <v>191.02734000000001</v>
      </c>
      <c r="AA112" s="30">
        <v>298.69105000000002</v>
      </c>
      <c r="AB112" s="30"/>
      <c r="AC112" s="30">
        <v>78.963819999999998</v>
      </c>
      <c r="AD112" s="30">
        <v>196.22853000000001</v>
      </c>
      <c r="AE112" s="30">
        <v>303.27481</v>
      </c>
      <c r="AF112" s="30">
        <v>450.42708400000004</v>
      </c>
      <c r="AG112" s="30"/>
      <c r="AH112" s="30">
        <v>112.00369999999999</v>
      </c>
      <c r="AI112" s="30">
        <v>189.55665999999999</v>
      </c>
      <c r="AJ112" s="30">
        <v>292.96545900000007</v>
      </c>
      <c r="AK112" s="190">
        <v>405.86877000000004</v>
      </c>
      <c r="AL112" s="30"/>
      <c r="AM112" s="30">
        <v>136.70792500000002</v>
      </c>
      <c r="AN112" s="30">
        <v>280.03071399999993</v>
      </c>
      <c r="AO112" s="30">
        <v>404.32003299999985</v>
      </c>
      <c r="AP112" s="190">
        <v>526.15829399999996</v>
      </c>
      <c r="AQ112" s="30"/>
      <c r="AR112" s="30">
        <v>159.55753900000002</v>
      </c>
      <c r="AS112" s="30">
        <v>307.16399499999994</v>
      </c>
      <c r="AT112" s="30">
        <v>486.36182700000001</v>
      </c>
      <c r="AU112" s="30">
        <v>642.95716099999993</v>
      </c>
      <c r="AV112" s="30"/>
      <c r="AW112" s="30">
        <v>192.54755999999998</v>
      </c>
      <c r="AX112" s="190">
        <v>427.07445199999995</v>
      </c>
      <c r="AY112" s="190">
        <v>604.15941300000009</v>
      </c>
      <c r="AZ112" s="30">
        <v>879.50360499999999</v>
      </c>
      <c r="BA112" s="30"/>
      <c r="BB112" s="30">
        <v>273.57061899999997</v>
      </c>
      <c r="BC112" s="30">
        <v>634.55601299999989</v>
      </c>
      <c r="BD112" s="30">
        <v>962.87848000000008</v>
      </c>
      <c r="BE112" s="30">
        <v>1350.8300670000001</v>
      </c>
      <c r="BF112" s="30"/>
      <c r="BG112" s="30">
        <v>349.86656199999993</v>
      </c>
      <c r="BH112" s="30">
        <v>678.79810799999996</v>
      </c>
      <c r="BI112" s="30">
        <v>1051.7623269999999</v>
      </c>
      <c r="BJ112" s="30">
        <v>1412.7255020000002</v>
      </c>
      <c r="BL112" s="291">
        <f t="shared" si="18"/>
        <v>4.5820297098850604E-2</v>
      </c>
      <c r="BM112" s="292">
        <f t="shared" si="19"/>
        <v>1.0458202970988506</v>
      </c>
    </row>
    <row r="113" spans="2:65" x14ac:dyDescent="0.25">
      <c r="B113" s="220" t="s">
        <v>29</v>
      </c>
      <c r="C113" s="221" t="s">
        <v>104</v>
      </c>
      <c r="D113" s="40"/>
      <c r="E113" s="40"/>
      <c r="F113" s="40">
        <v>517</v>
      </c>
      <c r="G113" s="30">
        <v>741.4</v>
      </c>
      <c r="H113" s="30"/>
      <c r="I113" s="30">
        <v>144.5</v>
      </c>
      <c r="J113" s="30">
        <v>332</v>
      </c>
      <c r="K113" s="30">
        <v>593.29999999999995</v>
      </c>
      <c r="L113" s="30">
        <v>766.1</v>
      </c>
      <c r="M113" s="30"/>
      <c r="N113" s="30">
        <v>222.64519000000001</v>
      </c>
      <c r="O113" s="30">
        <v>482.665256</v>
      </c>
      <c r="P113" s="30">
        <v>754.66200700000002</v>
      </c>
      <c r="Q113" s="30">
        <v>967.3</v>
      </c>
      <c r="R113" s="30"/>
      <c r="S113" s="30">
        <v>185.75222500000001</v>
      </c>
      <c r="T113" s="30">
        <v>392.93104099999999</v>
      </c>
      <c r="U113" s="30">
        <v>617.39144099999987</v>
      </c>
      <c r="V113" s="30">
        <v>865.74211100000002</v>
      </c>
      <c r="W113" s="30"/>
      <c r="X113" s="30">
        <v>182.16001879999999</v>
      </c>
      <c r="Y113" s="30">
        <v>469.74536709999995</v>
      </c>
      <c r="Z113" s="30">
        <v>762.73593060000007</v>
      </c>
      <c r="AA113" s="30">
        <v>934.81805959999997</v>
      </c>
      <c r="AB113" s="30"/>
      <c r="AC113" s="30">
        <v>303.97920000000005</v>
      </c>
      <c r="AD113" s="30">
        <v>567.21029999999996</v>
      </c>
      <c r="AE113" s="30">
        <v>836.91110000000003</v>
      </c>
      <c r="AF113" s="30">
        <v>1036.1458300000004</v>
      </c>
      <c r="AG113" s="30"/>
      <c r="AH113" s="30">
        <v>259</v>
      </c>
      <c r="AI113" s="30">
        <v>587.49053689999994</v>
      </c>
      <c r="AJ113" s="30">
        <v>896.96454690000007</v>
      </c>
      <c r="AK113" s="190">
        <v>1221.2041868999997</v>
      </c>
      <c r="AL113" s="30"/>
      <c r="AM113" s="30">
        <v>346.19522999999998</v>
      </c>
      <c r="AN113" s="30">
        <v>883.57627200000002</v>
      </c>
      <c r="AO113" s="30">
        <v>1333.8718729999996</v>
      </c>
      <c r="AP113" s="190">
        <v>1748.5568089999997</v>
      </c>
      <c r="AQ113" s="30"/>
      <c r="AR113" s="30">
        <v>301.027939</v>
      </c>
      <c r="AS113" s="30">
        <v>704.62423599999977</v>
      </c>
      <c r="AT113" s="30">
        <v>954.67856300000017</v>
      </c>
      <c r="AU113" s="30">
        <v>1154.7804500000004</v>
      </c>
      <c r="AV113" s="30"/>
      <c r="AW113" s="30">
        <v>299.41155799999996</v>
      </c>
      <c r="AX113" s="190">
        <v>713.28217099999995</v>
      </c>
      <c r="AY113" s="190">
        <v>1102.6262729999999</v>
      </c>
      <c r="AZ113" s="30">
        <v>1432.1952299999996</v>
      </c>
      <c r="BA113" s="30"/>
      <c r="BB113" s="30">
        <v>397.69302599999992</v>
      </c>
      <c r="BC113" s="30">
        <v>539.77402600000005</v>
      </c>
      <c r="BD113" s="30">
        <v>904.23673200000007</v>
      </c>
      <c r="BE113" s="30">
        <v>1415.8314789999999</v>
      </c>
      <c r="BF113" s="30"/>
      <c r="BG113" s="30">
        <v>407.12618000000003</v>
      </c>
      <c r="BH113" s="30">
        <v>739.48225179999997</v>
      </c>
      <c r="BI113" s="30">
        <v>900.92775879999999</v>
      </c>
      <c r="BJ113" s="30">
        <v>1108.4825388000002</v>
      </c>
      <c r="BL113" s="291">
        <f t="shared" si="18"/>
        <v>-0.21708017144602543</v>
      </c>
      <c r="BM113" s="292">
        <f t="shared" si="19"/>
        <v>0.78291982855397457</v>
      </c>
    </row>
    <row r="114" spans="2:65" x14ac:dyDescent="0.25">
      <c r="B114" s="220" t="s">
        <v>350</v>
      </c>
      <c r="C114" s="221" t="s">
        <v>349</v>
      </c>
      <c r="D114" s="40"/>
      <c r="E114" s="40"/>
      <c r="F114" s="40"/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30"/>
      <c r="W114" s="30"/>
      <c r="X114" s="30"/>
      <c r="Y114" s="30"/>
      <c r="Z114" s="30"/>
      <c r="AA114" s="30"/>
      <c r="AB114" s="30"/>
      <c r="AC114" s="30"/>
      <c r="AD114" s="30"/>
      <c r="AE114" s="30"/>
      <c r="AF114" s="30"/>
      <c r="AG114" s="30"/>
      <c r="AH114" s="30"/>
      <c r="AI114" s="30"/>
      <c r="AJ114" s="30"/>
      <c r="AK114" s="190"/>
      <c r="AL114" s="30"/>
      <c r="AM114" s="30"/>
      <c r="AN114" s="30"/>
      <c r="AO114" s="30"/>
      <c r="AP114" s="190"/>
      <c r="AQ114" s="30"/>
      <c r="AR114" s="30"/>
      <c r="AS114" s="30"/>
      <c r="AT114" s="30"/>
      <c r="AU114" s="30"/>
      <c r="AV114" s="30"/>
      <c r="AW114" s="30"/>
      <c r="AX114" s="190"/>
      <c r="AY114" s="190"/>
      <c r="AZ114" s="30"/>
      <c r="BA114" s="30"/>
      <c r="BB114" s="30"/>
      <c r="BC114" s="40">
        <v>7.594999999999999E-2</v>
      </c>
      <c r="BD114" s="40">
        <v>0.06</v>
      </c>
      <c r="BE114" s="40">
        <v>5.2189999999999994</v>
      </c>
      <c r="BF114" s="40"/>
      <c r="BG114" s="30">
        <v>14.818</v>
      </c>
      <c r="BH114" s="30">
        <v>33.07891</v>
      </c>
      <c r="BI114" s="30">
        <v>65.88998500000001</v>
      </c>
      <c r="BJ114" s="30">
        <v>84.89083500000001</v>
      </c>
      <c r="BL114" s="291">
        <f t="shared" si="18"/>
        <v>15.265728108833112</v>
      </c>
      <c r="BM114" s="292">
        <f t="shared" si="19"/>
        <v>16.265728108833112</v>
      </c>
    </row>
    <row r="115" spans="2:65" s="18" customFormat="1" ht="15" x14ac:dyDescent="0.25">
      <c r="B115" s="38" t="s">
        <v>109</v>
      </c>
      <c r="C115" s="31" t="s">
        <v>108</v>
      </c>
      <c r="D115" s="39"/>
      <c r="E115" s="39"/>
      <c r="F115" s="39">
        <f>SUM(F116:F117)</f>
        <v>1824.4</v>
      </c>
      <c r="G115" s="32">
        <f>SUM(G116:G117)</f>
        <v>2398.7000000000003</v>
      </c>
      <c r="H115" s="32"/>
      <c r="I115" s="32">
        <f>SUM(I116:I117)</f>
        <v>589.5</v>
      </c>
      <c r="J115" s="32">
        <f>SUM(J116:J117)</f>
        <v>1316.9</v>
      </c>
      <c r="K115" s="32">
        <f t="shared" ref="K115:Q115" si="29">SUM(K116:K117)</f>
        <v>1979.2</v>
      </c>
      <c r="L115" s="32">
        <f t="shared" si="29"/>
        <v>2674.1</v>
      </c>
      <c r="M115" s="32"/>
      <c r="N115" s="32">
        <f t="shared" si="29"/>
        <v>691.93547999999998</v>
      </c>
      <c r="O115" s="32">
        <f t="shared" si="29"/>
        <v>1389.1643320000001</v>
      </c>
      <c r="P115" s="32">
        <f t="shared" si="29"/>
        <v>1945.252142000001</v>
      </c>
      <c r="Q115" s="32">
        <f t="shared" si="29"/>
        <v>2520.3000000000002</v>
      </c>
      <c r="R115" s="32"/>
      <c r="S115" s="32">
        <f>SUM(S116:S117)</f>
        <v>613.93436399999996</v>
      </c>
      <c r="T115" s="32">
        <f>SUM(T116:T117)</f>
        <v>1149.6235590000001</v>
      </c>
      <c r="U115" s="32">
        <v>1376.6239580000001</v>
      </c>
      <c r="V115" s="32">
        <v>1781.1152899999997</v>
      </c>
      <c r="W115" s="32"/>
      <c r="X115" s="32">
        <f>SUM(X116:X117)</f>
        <v>552.42542000000014</v>
      </c>
      <c r="Y115" s="32">
        <f>SUM(Y116:Y117)</f>
        <v>1012.1566639999999</v>
      </c>
      <c r="Z115" s="32">
        <v>1534.0011820000002</v>
      </c>
      <c r="AA115" s="32">
        <f>SUM(AA116:AA117)</f>
        <v>2059.5460619999994</v>
      </c>
      <c r="AB115" s="32"/>
      <c r="AC115" s="32">
        <f>SUM(AC116:AC117)</f>
        <v>618.10088199999996</v>
      </c>
      <c r="AD115" s="32">
        <f>SUM(AD116:AD117)</f>
        <v>1259.3884889999999</v>
      </c>
      <c r="AE115" s="32">
        <f>SUM(AE116:AE117)</f>
        <v>1989.5812689999996</v>
      </c>
      <c r="AF115" s="32">
        <f>SUM(AF116:AF117)</f>
        <v>2760.9591919999993</v>
      </c>
      <c r="AG115" s="32"/>
      <c r="AH115" s="32">
        <f>SUM(AH116:AH117)</f>
        <v>676.09738000000016</v>
      </c>
      <c r="AI115" s="32">
        <f>SUM(AI116:AI117)</f>
        <v>1249.3807115000002</v>
      </c>
      <c r="AJ115" s="32">
        <f>SUM(AJ116:AJ117)</f>
        <v>1878.5058195000001</v>
      </c>
      <c r="AK115" s="32">
        <f>SUM(AK116:AK117)</f>
        <v>2472.9235795000009</v>
      </c>
      <c r="AL115" s="32"/>
      <c r="AM115" s="32">
        <v>562.44408999999996</v>
      </c>
      <c r="AN115" s="32">
        <f>SUM(AN116:AN117)</f>
        <v>1048.2034099999996</v>
      </c>
      <c r="AO115" s="32">
        <f>SUM(AO116:AO117)</f>
        <v>1581.7135100000007</v>
      </c>
      <c r="AP115" s="226">
        <f>SUM(AP116:AP117)</f>
        <v>2097.7393230000002</v>
      </c>
      <c r="AQ115" s="32"/>
      <c r="AR115" s="32">
        <f>SUM(AR116:AR117)</f>
        <v>570.01475500000004</v>
      </c>
      <c r="AS115" s="32">
        <f>SUM(AS116:AS117)</f>
        <v>1107.9669139999999</v>
      </c>
      <c r="AT115" s="32">
        <f>SUM(AT116:AT117)</f>
        <v>1618.7711630000003</v>
      </c>
      <c r="AU115" s="226">
        <f>SUM(AU116:AU117)</f>
        <v>2270.8695450000005</v>
      </c>
      <c r="AV115" s="226"/>
      <c r="AW115" s="226">
        <f>SUM(AW116:AW117)</f>
        <v>603.56517599999995</v>
      </c>
      <c r="AX115" s="155">
        <f>SUM(AX116:AX117)</f>
        <v>1161.4848980000002</v>
      </c>
      <c r="AY115" s="155">
        <f>SUM(AY116:AY117)</f>
        <v>1734.1873204000001</v>
      </c>
      <c r="AZ115" s="226">
        <f>SUM(AZ116:AZ117)</f>
        <v>2459.4776095999996</v>
      </c>
      <c r="BA115" s="226"/>
      <c r="BB115" s="226">
        <f>SUM(BB116:BB117)</f>
        <v>741.99396799999988</v>
      </c>
      <c r="BC115" s="226">
        <f>SUM(BC116:BC117)</f>
        <v>1227.9816220000002</v>
      </c>
      <c r="BD115" s="226">
        <f>SUM(BD116:BD117)</f>
        <v>1819.0668929999999</v>
      </c>
      <c r="BE115" s="226">
        <f>SUM(BE116:BE117)</f>
        <v>2360.0405259999998</v>
      </c>
      <c r="BF115" s="226"/>
      <c r="BG115" s="226">
        <f>SUM(BG116:BG117)</f>
        <v>599.92748399999982</v>
      </c>
      <c r="BH115" s="226">
        <f>SUM(BH116:BH117)</f>
        <v>1126.545809</v>
      </c>
      <c r="BI115" s="226">
        <f>SUM(BI116:BI117)</f>
        <v>1809.4261770000001</v>
      </c>
      <c r="BJ115" s="226">
        <f>SUM(BJ116:BJ117)</f>
        <v>2368.6094780000008</v>
      </c>
      <c r="BL115" s="291">
        <f t="shared" si="18"/>
        <v>3.6308495153363207E-3</v>
      </c>
      <c r="BM115" s="292">
        <f t="shared" si="19"/>
        <v>1.0036308495153363</v>
      </c>
    </row>
    <row r="116" spans="2:65" x14ac:dyDescent="0.25">
      <c r="B116" s="220" t="s">
        <v>30</v>
      </c>
      <c r="C116" s="221" t="s">
        <v>110</v>
      </c>
      <c r="D116" s="40"/>
      <c r="E116" s="40"/>
      <c r="F116" s="40">
        <v>1767.4</v>
      </c>
      <c r="G116" s="30">
        <v>2311.4</v>
      </c>
      <c r="H116" s="30"/>
      <c r="I116" s="30">
        <v>560.6</v>
      </c>
      <c r="J116" s="30">
        <v>1275.4000000000001</v>
      </c>
      <c r="K116" s="30">
        <v>1909.8</v>
      </c>
      <c r="L116" s="30">
        <v>2567.4</v>
      </c>
      <c r="M116" s="30"/>
      <c r="N116" s="30">
        <v>657.82848000000001</v>
      </c>
      <c r="O116" s="30">
        <v>1336.9423320000001</v>
      </c>
      <c r="P116" s="30">
        <v>1888.6581420000009</v>
      </c>
      <c r="Q116" s="30">
        <v>2431.5</v>
      </c>
      <c r="R116" s="30"/>
      <c r="S116" s="30">
        <v>595.97136399999999</v>
      </c>
      <c r="T116" s="30">
        <v>1124.4815590000001</v>
      </c>
      <c r="U116" s="30">
        <v>1337.3359580000001</v>
      </c>
      <c r="V116" s="30">
        <v>1725.5002899999997</v>
      </c>
      <c r="W116" s="30"/>
      <c r="X116" s="30">
        <v>537.57532000000015</v>
      </c>
      <c r="Y116" s="30">
        <v>975.33566399999984</v>
      </c>
      <c r="Z116" s="30">
        <v>1471.2922820000001</v>
      </c>
      <c r="AA116" s="30">
        <v>1952.8122619999997</v>
      </c>
      <c r="AB116" s="30"/>
      <c r="AC116" s="30">
        <v>484.68988200000001</v>
      </c>
      <c r="AD116" s="30">
        <v>963.05048899999997</v>
      </c>
      <c r="AE116" s="30">
        <v>1530.0399689999997</v>
      </c>
      <c r="AF116" s="30">
        <v>2075.9502919999995</v>
      </c>
      <c r="AG116" s="30"/>
      <c r="AH116" s="30">
        <v>544.40348000000017</v>
      </c>
      <c r="AI116" s="30">
        <v>1095.0658115000001</v>
      </c>
      <c r="AJ116" s="30">
        <v>1685.9009195000001</v>
      </c>
      <c r="AK116" s="190">
        <v>2243.5186795000009</v>
      </c>
      <c r="AL116" s="30"/>
      <c r="AM116" s="30">
        <v>523.93259</v>
      </c>
      <c r="AN116" s="30">
        <v>994.13244999999972</v>
      </c>
      <c r="AO116" s="30">
        <v>1485.6736380000007</v>
      </c>
      <c r="AP116" s="190">
        <v>1974.3892650000003</v>
      </c>
      <c r="AQ116" s="30"/>
      <c r="AR116" s="30">
        <v>521.86643300000003</v>
      </c>
      <c r="AS116" s="30">
        <v>1026.8246519999998</v>
      </c>
      <c r="AT116" s="30">
        <v>1521.4798910000004</v>
      </c>
      <c r="AU116" s="30">
        <v>2140.9150000000004</v>
      </c>
      <c r="AV116" s="30"/>
      <c r="AW116" s="30">
        <v>585.72283599999992</v>
      </c>
      <c r="AX116" s="190">
        <v>1097.2559930000002</v>
      </c>
      <c r="AY116" s="190">
        <v>1594.0458904000002</v>
      </c>
      <c r="AZ116" s="30">
        <v>2237.4090465999998</v>
      </c>
      <c r="BA116" s="30"/>
      <c r="BB116" s="30">
        <v>687.49336799999992</v>
      </c>
      <c r="BC116" s="30">
        <v>1165.7810220000003</v>
      </c>
      <c r="BD116" s="30">
        <v>1724.178899</v>
      </c>
      <c r="BE116" s="30">
        <v>2209.7908319999997</v>
      </c>
      <c r="BF116" s="30"/>
      <c r="BG116" s="30">
        <v>589.29275199999984</v>
      </c>
      <c r="BH116" s="30">
        <v>1107.111277</v>
      </c>
      <c r="BI116" s="30">
        <v>1744.7045450000001</v>
      </c>
      <c r="BJ116" s="30">
        <v>2290.7828960000006</v>
      </c>
      <c r="BL116" s="291">
        <f t="shared" si="18"/>
        <v>3.6651461680062392E-2</v>
      </c>
      <c r="BM116" s="292">
        <f t="shared" si="19"/>
        <v>1.0366514616800624</v>
      </c>
    </row>
    <row r="117" spans="2:65" x14ac:dyDescent="0.25">
      <c r="B117" s="220" t="s">
        <v>111</v>
      </c>
      <c r="C117" s="221" t="s">
        <v>112</v>
      </c>
      <c r="D117" s="40"/>
      <c r="E117" s="40"/>
      <c r="F117" s="40">
        <v>57</v>
      </c>
      <c r="G117" s="30">
        <v>87.3</v>
      </c>
      <c r="H117" s="30"/>
      <c r="I117" s="30">
        <v>28.9</v>
      </c>
      <c r="J117" s="30">
        <v>41.5</v>
      </c>
      <c r="K117" s="30">
        <v>69.400000000000006</v>
      </c>
      <c r="L117" s="30">
        <v>106.7</v>
      </c>
      <c r="M117" s="30"/>
      <c r="N117" s="30">
        <v>34.106999999999999</v>
      </c>
      <c r="O117" s="30">
        <v>52.221999999999994</v>
      </c>
      <c r="P117" s="30">
        <v>56.593999999999994</v>
      </c>
      <c r="Q117" s="30">
        <v>88.8</v>
      </c>
      <c r="R117" s="30"/>
      <c r="S117" s="30">
        <v>17.963000000000001</v>
      </c>
      <c r="T117" s="30">
        <v>25.141999999999996</v>
      </c>
      <c r="U117" s="30">
        <v>39.288000000000004</v>
      </c>
      <c r="V117" s="30">
        <v>55.615000000000009</v>
      </c>
      <c r="W117" s="30"/>
      <c r="X117" s="30">
        <v>14.850099999999996</v>
      </c>
      <c r="Y117" s="30">
        <v>36.820999999999998</v>
      </c>
      <c r="Z117" s="30">
        <v>62.7089</v>
      </c>
      <c r="AA117" s="30">
        <v>106.73379999999997</v>
      </c>
      <c r="AB117" s="30"/>
      <c r="AC117" s="30">
        <v>133.411</v>
      </c>
      <c r="AD117" s="30">
        <v>296.33799999999991</v>
      </c>
      <c r="AE117" s="30">
        <v>459.54129999999992</v>
      </c>
      <c r="AF117" s="30">
        <v>685.00889999999993</v>
      </c>
      <c r="AG117" s="30"/>
      <c r="AH117" s="30">
        <v>131.69390000000001</v>
      </c>
      <c r="AI117" s="30">
        <v>154.31489999999999</v>
      </c>
      <c r="AJ117" s="30">
        <v>192.60490000000004</v>
      </c>
      <c r="AK117" s="190">
        <v>229.4049</v>
      </c>
      <c r="AL117" s="30"/>
      <c r="AM117" s="30">
        <v>38.511499999999998</v>
      </c>
      <c r="AN117" s="30">
        <v>54.070960000000007</v>
      </c>
      <c r="AO117" s="30">
        <v>96.039871999999988</v>
      </c>
      <c r="AP117" s="190">
        <v>123.350058</v>
      </c>
      <c r="AQ117" s="30"/>
      <c r="AR117" s="30">
        <v>48.148322000000007</v>
      </c>
      <c r="AS117" s="30">
        <v>81.142261999999988</v>
      </c>
      <c r="AT117" s="30">
        <v>97.291271999999992</v>
      </c>
      <c r="AU117" s="30">
        <v>129.95454500000002</v>
      </c>
      <c r="AV117" s="30"/>
      <c r="AW117" s="30">
        <v>17.842340000000004</v>
      </c>
      <c r="AX117" s="190">
        <v>64.228905000000026</v>
      </c>
      <c r="AY117" s="190">
        <v>140.14142999999999</v>
      </c>
      <c r="AZ117" s="30">
        <v>222.06856299999998</v>
      </c>
      <c r="BA117" s="30"/>
      <c r="BB117" s="30">
        <v>54.500600000000006</v>
      </c>
      <c r="BC117" s="30">
        <v>62.200600000000001</v>
      </c>
      <c r="BD117" s="30">
        <v>94.887994000000006</v>
      </c>
      <c r="BE117" s="30">
        <v>150.24969400000001</v>
      </c>
      <c r="BF117" s="30"/>
      <c r="BG117" s="30">
        <v>10.634732</v>
      </c>
      <c r="BH117" s="30">
        <v>19.434532000000001</v>
      </c>
      <c r="BI117" s="30">
        <v>64.721632</v>
      </c>
      <c r="BJ117" s="30">
        <v>77.826582000000002</v>
      </c>
      <c r="BL117" s="291">
        <f t="shared" si="18"/>
        <v>-0.48201836604073223</v>
      </c>
      <c r="BM117" s="292">
        <f t="shared" si="19"/>
        <v>0.51798163395926777</v>
      </c>
    </row>
    <row r="118" spans="2:65" s="18" customFormat="1" ht="15" x14ac:dyDescent="0.25">
      <c r="B118" s="38" t="s">
        <v>99</v>
      </c>
      <c r="C118" s="31" t="s">
        <v>100</v>
      </c>
      <c r="D118" s="39"/>
      <c r="E118" s="39"/>
      <c r="F118" s="39">
        <v>141.30000000000001</v>
      </c>
      <c r="G118" s="32">
        <v>186.7</v>
      </c>
      <c r="H118" s="32"/>
      <c r="I118" s="32">
        <v>49</v>
      </c>
      <c r="J118" s="32">
        <v>94.5</v>
      </c>
      <c r="K118" s="32">
        <v>143.5</v>
      </c>
      <c r="L118" s="32">
        <v>192.5</v>
      </c>
      <c r="M118" s="32"/>
      <c r="N118" s="32">
        <v>43.986015999999992</v>
      </c>
      <c r="O118" s="32">
        <v>90.216104499999844</v>
      </c>
      <c r="P118" s="32">
        <v>146.1686134999994</v>
      </c>
      <c r="Q118" s="32">
        <v>194.8</v>
      </c>
      <c r="R118" s="32"/>
      <c r="S118" s="32">
        <v>59.706202500000174</v>
      </c>
      <c r="T118" s="32">
        <v>112.70714199999998</v>
      </c>
      <c r="U118" s="32">
        <v>162.63847700000025</v>
      </c>
      <c r="V118" s="32">
        <v>214.06897049999975</v>
      </c>
      <c r="W118" s="32"/>
      <c r="X118" s="32">
        <v>40.494544499999996</v>
      </c>
      <c r="Y118" s="32">
        <v>83.627072500000196</v>
      </c>
      <c r="Z118" s="32">
        <v>133.228116</v>
      </c>
      <c r="AA118" s="32">
        <v>186.80701550000001</v>
      </c>
      <c r="AB118" s="32"/>
      <c r="AC118" s="32">
        <v>56.645432</v>
      </c>
      <c r="AD118" s="32">
        <v>109.30223149999999</v>
      </c>
      <c r="AE118" s="32">
        <v>163.9349115</v>
      </c>
      <c r="AF118" s="32">
        <v>222.69831150000002</v>
      </c>
      <c r="AG118" s="32"/>
      <c r="AH118" s="32">
        <v>59.299051000000006</v>
      </c>
      <c r="AI118" s="32">
        <v>118.667</v>
      </c>
      <c r="AJ118" s="32">
        <v>178.25100600000002</v>
      </c>
      <c r="AK118" s="155">
        <v>236.47403299999999</v>
      </c>
      <c r="AL118" s="32"/>
      <c r="AM118" s="32">
        <v>59.504673500000003</v>
      </c>
      <c r="AN118" s="32">
        <v>118.05108850000002</v>
      </c>
      <c r="AO118" s="32">
        <v>179.16975149999999</v>
      </c>
      <c r="AP118" s="155">
        <v>237.17782799999995</v>
      </c>
      <c r="AQ118" s="32"/>
      <c r="AR118" s="32">
        <v>56.753401500000002</v>
      </c>
      <c r="AS118" s="32">
        <v>93.341780499999999</v>
      </c>
      <c r="AT118" s="32">
        <v>153.22811200000001</v>
      </c>
      <c r="AU118" s="32">
        <v>210.621669</v>
      </c>
      <c r="AV118" s="32"/>
      <c r="AW118" s="32">
        <v>56.2682255</v>
      </c>
      <c r="AX118" s="155">
        <v>115.4162895</v>
      </c>
      <c r="AY118" s="155">
        <v>175.03942999999998</v>
      </c>
      <c r="AZ118" s="32">
        <v>227.47334599999996</v>
      </c>
      <c r="BA118" s="32"/>
      <c r="BB118" s="32">
        <v>54.329884499999999</v>
      </c>
      <c r="BC118" s="32">
        <v>104.08024399999999</v>
      </c>
      <c r="BD118" s="32">
        <v>144.70346799999999</v>
      </c>
      <c r="BE118" s="32">
        <v>189.33751999999996</v>
      </c>
      <c r="BF118" s="32"/>
      <c r="BG118" s="32">
        <v>41.602465999999993</v>
      </c>
      <c r="BH118" s="32">
        <v>85.0944705</v>
      </c>
      <c r="BI118" s="32">
        <v>134.173326</v>
      </c>
      <c r="BJ118" s="32">
        <v>182.36830300000003</v>
      </c>
      <c r="BL118" s="291">
        <f t="shared" si="18"/>
        <v>-3.6808430785403412E-2</v>
      </c>
      <c r="BM118" s="292">
        <f t="shared" si="19"/>
        <v>0.96319156921459659</v>
      </c>
    </row>
    <row r="119" spans="2:65" s="18" customFormat="1" ht="15" x14ac:dyDescent="0.25">
      <c r="B119" s="38" t="s">
        <v>168</v>
      </c>
      <c r="C119" s="31" t="s">
        <v>169</v>
      </c>
      <c r="D119" s="39"/>
      <c r="E119" s="39"/>
      <c r="F119" s="39">
        <v>595.4</v>
      </c>
      <c r="G119" s="32">
        <v>773.6</v>
      </c>
      <c r="H119" s="32"/>
      <c r="I119" s="32">
        <v>170.2</v>
      </c>
      <c r="J119" s="32">
        <v>347.40000000000003</v>
      </c>
      <c r="K119" s="32">
        <v>538.79999999999995</v>
      </c>
      <c r="L119" s="32">
        <v>706.9</v>
      </c>
      <c r="M119" s="32"/>
      <c r="N119" s="32">
        <v>195.63095710000005</v>
      </c>
      <c r="O119" s="32">
        <v>404.12576449999978</v>
      </c>
      <c r="P119" s="32">
        <v>598.76102509999942</v>
      </c>
      <c r="Q119" s="32">
        <v>781.6</v>
      </c>
      <c r="R119" s="32"/>
      <c r="S119" s="32">
        <v>194.97653260000013</v>
      </c>
      <c r="T119" s="32">
        <v>383.54262929999993</v>
      </c>
      <c r="U119" s="32">
        <v>490.80388329999965</v>
      </c>
      <c r="V119" s="32">
        <v>716.15570939999725</v>
      </c>
      <c r="W119" s="32"/>
      <c r="X119" s="32">
        <v>172.83146340000013</v>
      </c>
      <c r="Y119" s="32">
        <v>359.66684570000007</v>
      </c>
      <c r="Z119" s="32">
        <v>545.38141000000019</v>
      </c>
      <c r="AA119" s="32">
        <v>736.48145390000002</v>
      </c>
      <c r="AB119" s="32"/>
      <c r="AC119" s="32">
        <v>189.63661370000003</v>
      </c>
      <c r="AD119" s="32">
        <v>394.39329940000005</v>
      </c>
      <c r="AE119" s="32">
        <v>574.39281770000002</v>
      </c>
      <c r="AF119" s="32">
        <v>761.27841610000007</v>
      </c>
      <c r="AG119" s="32"/>
      <c r="AH119" s="32">
        <v>176.87700940000002</v>
      </c>
      <c r="AI119" s="32">
        <v>392.01784839999999</v>
      </c>
      <c r="AJ119" s="32">
        <v>586.68558949999999</v>
      </c>
      <c r="AK119" s="155">
        <v>799.07179689999987</v>
      </c>
      <c r="AL119" s="32"/>
      <c r="AM119" s="32">
        <v>178.37659160000001</v>
      </c>
      <c r="AN119" s="32">
        <v>374.43989240000008</v>
      </c>
      <c r="AO119" s="32">
        <v>578.51251523999997</v>
      </c>
      <c r="AP119" s="155">
        <v>796.98551984000005</v>
      </c>
      <c r="AQ119" s="32"/>
      <c r="AR119" s="32">
        <v>237.2004724</v>
      </c>
      <c r="AS119" s="32">
        <v>494.23539899999997</v>
      </c>
      <c r="AT119" s="32">
        <v>741.82686779999995</v>
      </c>
      <c r="AU119" s="32">
        <v>1047.5374778</v>
      </c>
      <c r="AV119" s="32"/>
      <c r="AW119" s="32">
        <v>258.07182579999994</v>
      </c>
      <c r="AX119" s="155">
        <v>558.55039920000002</v>
      </c>
      <c r="AY119" s="155">
        <v>811.95838779999997</v>
      </c>
      <c r="AZ119" s="32">
        <v>1133.8138996</v>
      </c>
      <c r="BA119" s="32"/>
      <c r="BB119" s="32">
        <v>299.20843010000004</v>
      </c>
      <c r="BC119" s="32">
        <v>482.77086329999997</v>
      </c>
      <c r="BD119" s="32">
        <v>676.41654240000003</v>
      </c>
      <c r="BE119" s="32">
        <v>943.07168830000001</v>
      </c>
      <c r="BF119" s="32"/>
      <c r="BG119" s="32">
        <v>246.78887180000004</v>
      </c>
      <c r="BH119" s="32">
        <v>468.64174360000004</v>
      </c>
      <c r="BI119" s="32">
        <v>784.74189780000017</v>
      </c>
      <c r="BJ119" s="32">
        <v>1021.8342152</v>
      </c>
      <c r="BL119" s="291">
        <f t="shared" si="18"/>
        <v>8.3517009233920358E-2</v>
      </c>
      <c r="BM119" s="292">
        <f t="shared" si="19"/>
        <v>1.0835170092339204</v>
      </c>
    </row>
    <row r="120" spans="2:65" x14ac:dyDescent="0.25">
      <c r="B120" s="220" t="s">
        <v>146</v>
      </c>
      <c r="C120" s="221" t="s">
        <v>147</v>
      </c>
      <c r="D120" s="40"/>
      <c r="E120" s="40"/>
      <c r="F120" s="40">
        <v>207.2</v>
      </c>
      <c r="G120" s="30">
        <v>272.8</v>
      </c>
      <c r="H120" s="30"/>
      <c r="I120" s="30">
        <v>69.3</v>
      </c>
      <c r="J120" s="30">
        <v>135.30000000000001</v>
      </c>
      <c r="K120" s="30">
        <v>205.6</v>
      </c>
      <c r="L120" s="30">
        <v>262.3</v>
      </c>
      <c r="M120" s="30"/>
      <c r="N120" s="30">
        <v>55.533700000000003</v>
      </c>
      <c r="O120" s="30">
        <v>103.43877500000001</v>
      </c>
      <c r="P120" s="30">
        <v>147.65390499999995</v>
      </c>
      <c r="Q120" s="30">
        <v>207.7</v>
      </c>
      <c r="R120" s="30"/>
      <c r="S120" s="30">
        <v>52.629984999999998</v>
      </c>
      <c r="T120" s="30">
        <v>117.96184500000001</v>
      </c>
      <c r="U120" s="30">
        <v>160.95719</v>
      </c>
      <c r="V120" s="30">
        <v>249.15932500000002</v>
      </c>
      <c r="W120" s="30"/>
      <c r="X120" s="30">
        <v>40.400544999999994</v>
      </c>
      <c r="Y120" s="30">
        <v>111.96938</v>
      </c>
      <c r="Z120" s="30">
        <v>145.4238</v>
      </c>
      <c r="AA120" s="30">
        <v>175.11195499999999</v>
      </c>
      <c r="AB120" s="30"/>
      <c r="AC120" s="30">
        <v>36.762435000000011</v>
      </c>
      <c r="AD120" s="30">
        <v>74.972234999999998</v>
      </c>
      <c r="AE120" s="30">
        <v>104.319705</v>
      </c>
      <c r="AF120" s="30">
        <v>130.91582000000002</v>
      </c>
      <c r="AG120" s="30"/>
      <c r="AH120" s="30">
        <v>31.603190000000001</v>
      </c>
      <c r="AI120" s="30">
        <v>82.560544999999991</v>
      </c>
      <c r="AJ120" s="30">
        <v>108.47896999999999</v>
      </c>
      <c r="AK120" s="190">
        <v>159.93552999999997</v>
      </c>
      <c r="AL120" s="30"/>
      <c r="AM120" s="30">
        <v>39.149239999999999</v>
      </c>
      <c r="AN120" s="30">
        <v>77.713414999999998</v>
      </c>
      <c r="AO120" s="30">
        <v>110.44092499999999</v>
      </c>
      <c r="AP120" s="190">
        <v>164.02457999999999</v>
      </c>
      <c r="AQ120" s="30"/>
      <c r="AR120" s="30">
        <v>70.440256999999988</v>
      </c>
      <c r="AS120" s="30">
        <v>165.00190699999999</v>
      </c>
      <c r="AT120" s="30">
        <v>241.99800099999999</v>
      </c>
      <c r="AU120" s="30">
        <v>317.27568700000006</v>
      </c>
      <c r="AV120" s="30"/>
      <c r="AW120" s="30">
        <v>97.673680000000004</v>
      </c>
      <c r="AX120" s="190">
        <v>224.72636100000003</v>
      </c>
      <c r="AY120" s="190">
        <v>303.21158699999995</v>
      </c>
      <c r="AZ120" s="30">
        <v>439.90508699999998</v>
      </c>
      <c r="BA120" s="30"/>
      <c r="BB120" s="30">
        <v>127.13165000000001</v>
      </c>
      <c r="BC120" s="30">
        <v>148.27633799999998</v>
      </c>
      <c r="BD120" s="30">
        <v>173.06313800000001</v>
      </c>
      <c r="BE120" s="30">
        <v>288.35062799999997</v>
      </c>
      <c r="BF120" s="30"/>
      <c r="BG120" s="30">
        <v>108.60030000000002</v>
      </c>
      <c r="BH120" s="30">
        <v>166.67914999999999</v>
      </c>
      <c r="BI120" s="30">
        <v>299.27967700000005</v>
      </c>
      <c r="BJ120" s="30">
        <v>393.44787700000001</v>
      </c>
      <c r="BL120" s="291">
        <f t="shared" si="18"/>
        <v>0.36447726758548993</v>
      </c>
      <c r="BM120" s="292">
        <f t="shared" si="19"/>
        <v>1.3644772675854899</v>
      </c>
    </row>
    <row r="121" spans="2:65" x14ac:dyDescent="0.25">
      <c r="B121" s="220" t="s">
        <v>276</v>
      </c>
      <c r="C121" s="221" t="s">
        <v>277</v>
      </c>
      <c r="D121" s="40"/>
      <c r="E121" s="40"/>
      <c r="F121" s="40"/>
      <c r="G121" s="30"/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W121" s="30"/>
      <c r="X121" s="30">
        <v>9</v>
      </c>
      <c r="Y121" s="30">
        <v>17</v>
      </c>
      <c r="Z121" s="30">
        <v>33</v>
      </c>
      <c r="AA121" s="30">
        <v>50.9</v>
      </c>
      <c r="AB121" s="30"/>
      <c r="AC121" s="30">
        <v>16.3</v>
      </c>
      <c r="AD121" s="30">
        <v>31.5</v>
      </c>
      <c r="AE121" s="30">
        <v>54.5</v>
      </c>
      <c r="AF121" s="30">
        <v>75.448665999999989</v>
      </c>
      <c r="AG121" s="30"/>
      <c r="AH121" s="30">
        <v>24.219000000000001</v>
      </c>
      <c r="AI121" s="30">
        <v>48.747550000000011</v>
      </c>
      <c r="AJ121" s="30">
        <v>89.639150000000001</v>
      </c>
      <c r="AK121" s="190">
        <v>121.38410000000003</v>
      </c>
      <c r="AL121" s="30"/>
      <c r="AM121" s="30">
        <v>23.025950000000005</v>
      </c>
      <c r="AN121" s="30">
        <v>52.925000000000004</v>
      </c>
      <c r="AO121" s="30">
        <v>83.36471453999998</v>
      </c>
      <c r="AP121" s="190">
        <v>118.62593754000002</v>
      </c>
      <c r="AQ121" s="30"/>
      <c r="AR121" s="30">
        <v>34.21848</v>
      </c>
      <c r="AS121" s="30">
        <v>58.429979999999986</v>
      </c>
      <c r="AT121" s="30">
        <v>80.418480000000002</v>
      </c>
      <c r="AU121" s="30">
        <v>153.43758200000002</v>
      </c>
      <c r="AV121" s="30"/>
      <c r="AW121" s="30">
        <v>36.888528999999991</v>
      </c>
      <c r="AX121" s="190">
        <v>68.623428999999987</v>
      </c>
      <c r="AY121" s="190">
        <v>109.079679</v>
      </c>
      <c r="AZ121" s="30">
        <v>150.16307900000001</v>
      </c>
      <c r="BA121" s="30"/>
      <c r="BB121" s="30">
        <v>48.510570000000016</v>
      </c>
      <c r="BC121" s="30">
        <v>60.807971999999992</v>
      </c>
      <c r="BD121" s="30">
        <v>74.605369999999994</v>
      </c>
      <c r="BE121" s="30">
        <v>85.544569999999993</v>
      </c>
      <c r="BF121" s="30"/>
      <c r="BG121" s="30">
        <v>14.9727</v>
      </c>
      <c r="BH121" s="30">
        <v>31.485199999999999</v>
      </c>
      <c r="BI121" s="30">
        <v>62.532399999999996</v>
      </c>
      <c r="BJ121" s="30">
        <v>74.741900000000001</v>
      </c>
      <c r="BL121" s="291">
        <f t="shared" si="18"/>
        <v>-0.12628118885862649</v>
      </c>
      <c r="BM121" s="292">
        <f t="shared" si="19"/>
        <v>0.87371881114137351</v>
      </c>
    </row>
    <row r="122" spans="2:65" x14ac:dyDescent="0.25">
      <c r="B122" s="220" t="s">
        <v>341</v>
      </c>
      <c r="C122" s="221" t="s">
        <v>342</v>
      </c>
      <c r="D122" s="40"/>
      <c r="E122" s="40"/>
      <c r="F122" s="40"/>
      <c r="G122" s="30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  <c r="AF122" s="30"/>
      <c r="AG122" s="30"/>
      <c r="AH122" s="30"/>
      <c r="AI122" s="30"/>
      <c r="AJ122" s="30"/>
      <c r="AK122" s="190"/>
      <c r="AL122" s="30"/>
      <c r="AM122" s="30"/>
      <c r="AN122" s="30"/>
      <c r="AO122" s="30"/>
      <c r="AP122" s="190"/>
      <c r="AQ122" s="30"/>
      <c r="AR122" s="30"/>
      <c r="AS122" s="30"/>
      <c r="AT122" s="30"/>
      <c r="AU122" s="30"/>
      <c r="AV122" s="30"/>
      <c r="AW122" s="30"/>
      <c r="AX122" s="190"/>
      <c r="AY122" s="190"/>
      <c r="AZ122" s="30"/>
      <c r="BA122" s="30"/>
      <c r="BB122" s="30"/>
      <c r="BC122" s="30"/>
      <c r="BD122" s="30"/>
      <c r="BE122" s="30">
        <v>3.7920000000000003</v>
      </c>
      <c r="BF122" s="30"/>
      <c r="BG122" s="30">
        <v>3.0819999999999999</v>
      </c>
      <c r="BH122" s="30">
        <v>5.274</v>
      </c>
      <c r="BI122" s="30">
        <v>7.6580000000000004</v>
      </c>
      <c r="BJ122" s="30">
        <v>10.787000000000001</v>
      </c>
      <c r="BL122" s="291">
        <f t="shared" si="18"/>
        <v>1.8446729957805905</v>
      </c>
      <c r="BM122" s="292">
        <f t="shared" si="19"/>
        <v>2.8446729957805905</v>
      </c>
    </row>
    <row r="123" spans="2:65" s="18" customFormat="1" ht="15" x14ac:dyDescent="0.25">
      <c r="B123" s="38" t="s">
        <v>26</v>
      </c>
      <c r="C123" s="31" t="s">
        <v>96</v>
      </c>
      <c r="D123" s="39"/>
      <c r="E123" s="39"/>
      <c r="F123" s="39">
        <v>0</v>
      </c>
      <c r="G123" s="32">
        <v>0</v>
      </c>
      <c r="H123" s="32"/>
      <c r="I123" s="32">
        <v>0</v>
      </c>
      <c r="J123" s="32">
        <v>0</v>
      </c>
      <c r="K123" s="32">
        <v>7.6</v>
      </c>
      <c r="L123" s="32">
        <f>11.5-3.9</f>
        <v>7.6</v>
      </c>
      <c r="M123" s="32"/>
      <c r="N123" s="32">
        <v>19.451450000000001</v>
      </c>
      <c r="O123" s="32">
        <v>37.628749999999911</v>
      </c>
      <c r="P123" s="32">
        <v>76.519350000000145</v>
      </c>
      <c r="Q123" s="32">
        <v>179.8</v>
      </c>
      <c r="R123" s="32"/>
      <c r="S123" s="32">
        <v>60.771900000000016</v>
      </c>
      <c r="T123" s="32">
        <v>168.31628000000006</v>
      </c>
      <c r="U123" s="32">
        <v>259.40614000000016</v>
      </c>
      <c r="V123" s="32">
        <v>355.97874100000013</v>
      </c>
      <c r="W123" s="32"/>
      <c r="X123" s="32">
        <v>69.289000000000001</v>
      </c>
      <c r="Y123" s="32">
        <v>180.5589100000002</v>
      </c>
      <c r="Z123" s="32">
        <v>230.38475999999991</v>
      </c>
      <c r="AA123" s="32">
        <v>339.45945999999981</v>
      </c>
      <c r="AB123" s="32"/>
      <c r="AC123" s="32">
        <v>8.1213500000000067</v>
      </c>
      <c r="AD123" s="32">
        <v>91.826049999999896</v>
      </c>
      <c r="AE123" s="32">
        <v>175.96974999999998</v>
      </c>
      <c r="AF123" s="32">
        <v>259.51155000000006</v>
      </c>
      <c r="AG123" s="32"/>
      <c r="AH123" s="32">
        <v>61.624099999999999</v>
      </c>
      <c r="AI123" s="32">
        <v>153.30044999999996</v>
      </c>
      <c r="AJ123" s="32">
        <v>218.57190000000003</v>
      </c>
      <c r="AK123" s="155">
        <v>258.98119999999994</v>
      </c>
      <c r="AL123" s="32"/>
      <c r="AM123" s="32">
        <v>36.800000000000011</v>
      </c>
      <c r="AN123" s="32">
        <v>103.10000000000002</v>
      </c>
      <c r="AO123" s="32">
        <v>191.32624999999996</v>
      </c>
      <c r="AP123" s="155">
        <v>290.29015800000002</v>
      </c>
      <c r="AQ123" s="32"/>
      <c r="AR123" s="32">
        <v>62.698100000000011</v>
      </c>
      <c r="AS123" s="32">
        <v>123.30949799999996</v>
      </c>
      <c r="AT123" s="32">
        <v>189.2263079999999</v>
      </c>
      <c r="AU123" s="32">
        <v>287.17834799999991</v>
      </c>
      <c r="AV123" s="32"/>
      <c r="AW123" s="32">
        <v>72.451099999999997</v>
      </c>
      <c r="AX123" s="155">
        <v>152.51760000000002</v>
      </c>
      <c r="AY123" s="155">
        <v>234.54179999999997</v>
      </c>
      <c r="AZ123" s="32">
        <v>306.49714999999992</v>
      </c>
      <c r="BA123" s="32"/>
      <c r="BB123" s="32">
        <v>49.288400000000024</v>
      </c>
      <c r="BC123" s="32">
        <v>96.214399999999955</v>
      </c>
      <c r="BD123" s="32">
        <v>162.08770000000004</v>
      </c>
      <c r="BE123" s="32">
        <v>231.98410000000013</v>
      </c>
      <c r="BF123" s="32"/>
      <c r="BG123" s="32">
        <v>58.335300000000018</v>
      </c>
      <c r="BH123" s="32">
        <v>85.699349999999981</v>
      </c>
      <c r="BI123" s="32">
        <v>105.2337</v>
      </c>
      <c r="BJ123" s="32">
        <v>140.09579999999983</v>
      </c>
      <c r="BL123" s="291">
        <f t="shared" si="18"/>
        <v>-0.39609740495146106</v>
      </c>
      <c r="BM123" s="292">
        <f t="shared" si="19"/>
        <v>0.60390259504853894</v>
      </c>
    </row>
    <row r="124" spans="2:65" s="18" customFormat="1" ht="15" x14ac:dyDescent="0.25">
      <c r="B124" s="79" t="s">
        <v>116</v>
      </c>
      <c r="C124" s="81" t="s">
        <v>117</v>
      </c>
      <c r="D124" s="80"/>
      <c r="E124" s="80"/>
      <c r="F124" s="80">
        <f>F109+F110+F115+F118+F119+F123</f>
        <v>4398</v>
      </c>
      <c r="G124" s="87">
        <f>G109+G110+G115+G118+G119+G123</f>
        <v>5846.4000000000005</v>
      </c>
      <c r="H124" s="87"/>
      <c r="I124" s="87">
        <f>I109+I110+I115+I118+I119+I123</f>
        <v>1401.6000000000001</v>
      </c>
      <c r="J124" s="87">
        <f>J109+J110+J115+J118+J119+J123</f>
        <v>2945.8</v>
      </c>
      <c r="K124" s="87">
        <f>K109+K110+K115+K118+K119+K123</f>
        <v>4607.7000000000007</v>
      </c>
      <c r="L124" s="87">
        <f>L109+L110+L115+L118+L119+L123</f>
        <v>6176.1</v>
      </c>
      <c r="M124" s="87"/>
      <c r="N124" s="87">
        <f>N109+N110+N115+N118+N119+N123</f>
        <v>1582.9114131000001</v>
      </c>
      <c r="O124" s="87">
        <f>O109+O110+O115+O118+O119+O123</f>
        <v>3270.7709969999992</v>
      </c>
      <c r="P124" s="87">
        <f>P109+P110+P115+P118+P119+P123</f>
        <v>4813.0013902000001</v>
      </c>
      <c r="Q124" s="87">
        <f>Q109+Q110+Q115+Q118+Q119+Q123</f>
        <v>6300.1</v>
      </c>
      <c r="R124" s="87"/>
      <c r="S124" s="87">
        <f>S109+S110+S115+S118+S119+S123</f>
        <v>1517.1969541000003</v>
      </c>
      <c r="T124" s="87">
        <f>T109+T110+T115+T118+T119+T123</f>
        <v>3062.3485313000001</v>
      </c>
      <c r="U124" s="87">
        <f>U109+U110+U115+U118+U119+U123</f>
        <v>4143.1861993000011</v>
      </c>
      <c r="V124" s="87">
        <f>V109+V110+V115+V118+V119+V123</f>
        <v>5632.3443218999964</v>
      </c>
      <c r="W124" s="87"/>
      <c r="X124" s="87">
        <f>X109+X110+X115+X118+X119+X123</f>
        <v>1493.3044567000004</v>
      </c>
      <c r="Y124" s="87">
        <f>Y109+Y110+Y115+Y118+Y119+Y123</f>
        <v>2995.4774993000005</v>
      </c>
      <c r="Z124" s="87">
        <f>Z109+Z110+Z115+Z118+Z119+Z123</f>
        <v>4638.4419286000011</v>
      </c>
      <c r="AA124" s="87">
        <f>AA109+AA110+AA115+AA118+AA119+AA123</f>
        <v>6351.6633809999994</v>
      </c>
      <c r="AB124" s="87"/>
      <c r="AC124" s="87">
        <f>AC109+AC110+AC115+AC118+AC119+AC123</f>
        <v>1781.2392677000003</v>
      </c>
      <c r="AD124" s="87">
        <f>AD109+AD110+AD115+AD118+AD119+AD123</f>
        <v>3609.5442769000001</v>
      </c>
      <c r="AE124" s="87">
        <f>AE109+AE110+AE115+AE118+AE119+AE123</f>
        <v>5450.0338351999999</v>
      </c>
      <c r="AF124" s="87">
        <f>AF109+AF110+AF115+AF118+AF119+AF123</f>
        <v>7279.3504635999998</v>
      </c>
      <c r="AG124" s="87"/>
      <c r="AH124" s="87">
        <f>AH109+AH110+AH115+AH118+AH119+AH123</f>
        <v>1856.0650604000002</v>
      </c>
      <c r="AI124" s="87">
        <f>AI109+AI110+AI115+AI118+AI119+AI123</f>
        <v>3664.5910838</v>
      </c>
      <c r="AJ124" s="87">
        <f>AJ109+AJ110+AJ115+AJ118+AJ119+AJ123</f>
        <v>5447.4526209000005</v>
      </c>
      <c r="AK124" s="198">
        <f>AK109+AK110+AK115+AK118+AK119+AK123</f>
        <v>7312.0969663000005</v>
      </c>
      <c r="AL124" s="87"/>
      <c r="AM124" s="87">
        <v>1801.7863701000001</v>
      </c>
      <c r="AN124" s="87">
        <f>AN109+AN110+AN115+AN118+AN119+AN123</f>
        <v>3835.3675668999995</v>
      </c>
      <c r="AO124" s="87">
        <f>AO109+AO110+AO115+AO118+AO119+AO123</f>
        <v>5799.5486547399987</v>
      </c>
      <c r="AP124" s="198">
        <f>AP109+AP110+AP115+AP118+AP119+AP123</f>
        <v>7568.8980558399999</v>
      </c>
      <c r="AQ124" s="87"/>
      <c r="AR124" s="87">
        <f>AR109+AR110+AR115+AR118+AR119+AR123</f>
        <v>1994.4925009000001</v>
      </c>
      <c r="AS124" s="87">
        <f>AS109+AS110+AS115+AS118+AS119+AS123</f>
        <v>3859.3852894999995</v>
      </c>
      <c r="AT124" s="87">
        <f>AT109+AT110+AT115+AT118+AT119+AT123</f>
        <v>5784.4957268000007</v>
      </c>
      <c r="AU124" s="198">
        <f>AU109+AU110+AU115+AU118+AU119+AU123</f>
        <v>7806.512052799997</v>
      </c>
      <c r="AV124" s="198"/>
      <c r="AW124" s="198">
        <f>AW109+AW110+AW115+AW118+AW119+AW123</f>
        <v>2108.8896903</v>
      </c>
      <c r="AX124" s="198">
        <f>AX109+AX110+AX115+AX118+AX119+AX123</f>
        <v>4205.076943699999</v>
      </c>
      <c r="AY124" s="198">
        <f>AY109+AY110+AY115+AY118+AY119+AY123</f>
        <v>6164.6536222000004</v>
      </c>
      <c r="AZ124" s="198">
        <f>AZ109+AZ110+AZ115+AZ118+AZ119+AZ123</f>
        <v>8441.3347511999982</v>
      </c>
      <c r="BA124" s="198"/>
      <c r="BB124" s="198">
        <f>BB109+BB110+BB115+BB118+BB119+BB123</f>
        <v>2461.7652775999995</v>
      </c>
      <c r="BC124" s="198">
        <f>BC109+BC110+BC115+BC118+BC119+BC123</f>
        <v>4164.1896283000005</v>
      </c>
      <c r="BD124" s="198">
        <f>BD109+BD110+BD115+BD118+BD119+BD123</f>
        <v>6376.0075604000003</v>
      </c>
      <c r="BE124" s="198">
        <f>BE109+BE110+BE115+BE118+BE119+BE123</f>
        <v>8561.8875932999999</v>
      </c>
      <c r="BF124" s="198"/>
      <c r="BG124" s="198">
        <f>BG109+BG110+BG115+BG118+BG119+BG123</f>
        <v>2232.7164238</v>
      </c>
      <c r="BH124" s="198">
        <f>BH109+BH110+BH115+BH118+BH119+BH123</f>
        <v>4208.1478679000002</v>
      </c>
      <c r="BI124" s="198">
        <f>BI109+BI110+BI115+BI118+BI119+BI123</f>
        <v>6340.1517285999998</v>
      </c>
      <c r="BJ124" s="198">
        <f>BJ109+BJ110+BJ115+BJ118+BJ119+BJ123</f>
        <v>8309.7995190000001</v>
      </c>
      <c r="BL124" s="291">
        <f t="shared" si="18"/>
        <v>-2.9443048808217021E-2</v>
      </c>
      <c r="BM124" s="292">
        <f t="shared" si="19"/>
        <v>0.97055695119178298</v>
      </c>
    </row>
    <row r="125" spans="2:65" s="18" customFormat="1" ht="15.75" thickBot="1" x14ac:dyDescent="0.3">
      <c r="B125" s="41" t="s">
        <v>93</v>
      </c>
      <c r="C125" s="33" t="s">
        <v>94</v>
      </c>
      <c r="D125" s="42"/>
      <c r="E125" s="42"/>
      <c r="F125" s="42">
        <v>121.3</v>
      </c>
      <c r="G125" s="224">
        <v>124.7</v>
      </c>
      <c r="H125" s="224"/>
      <c r="I125" s="224">
        <v>6.8</v>
      </c>
      <c r="J125" s="224">
        <v>27.1</v>
      </c>
      <c r="K125" s="224">
        <v>45.5</v>
      </c>
      <c r="L125" s="224">
        <v>57.1</v>
      </c>
      <c r="M125" s="224"/>
      <c r="N125" s="224">
        <v>12.40241</v>
      </c>
      <c r="O125" s="224">
        <v>35.926629999999996</v>
      </c>
      <c r="P125" s="224">
        <v>56.3</v>
      </c>
      <c r="Q125" s="224">
        <v>68.2</v>
      </c>
      <c r="R125" s="224"/>
      <c r="S125" s="224">
        <v>12.3879</v>
      </c>
      <c r="T125" s="224">
        <v>161.64404999999999</v>
      </c>
      <c r="U125" s="224">
        <v>122.9</v>
      </c>
      <c r="V125" s="224">
        <v>142.1</v>
      </c>
      <c r="W125" s="224"/>
      <c r="X125" s="224">
        <v>48.127059500000001</v>
      </c>
      <c r="Y125" s="224">
        <v>77.438223099999988</v>
      </c>
      <c r="Z125" s="224">
        <v>77.8</v>
      </c>
      <c r="AA125" s="224">
        <v>93.6</v>
      </c>
      <c r="AB125" s="224"/>
      <c r="AC125" s="224">
        <v>43.013400000000004</v>
      </c>
      <c r="AD125" s="224">
        <v>112.25565300000001</v>
      </c>
      <c r="AE125" s="224">
        <v>129.74560299999999</v>
      </c>
      <c r="AF125" s="224">
        <v>206.7</v>
      </c>
      <c r="AG125" s="224"/>
      <c r="AH125" s="224">
        <v>58.4</v>
      </c>
      <c r="AI125" s="224">
        <v>68.400000000000006</v>
      </c>
      <c r="AJ125" s="224">
        <v>70.470749999999995</v>
      </c>
      <c r="AK125" s="225">
        <v>79.149500000000018</v>
      </c>
      <c r="AL125" s="224"/>
      <c r="AM125" s="224">
        <v>8.8000000000000007</v>
      </c>
      <c r="AN125" s="224">
        <v>12.292999999999999</v>
      </c>
      <c r="AO125" s="224">
        <v>39.361619999999995</v>
      </c>
      <c r="AP125" s="225">
        <v>64.905196999999987</v>
      </c>
      <c r="AQ125" s="224"/>
      <c r="AR125" s="224">
        <v>56.523167000000001</v>
      </c>
      <c r="AS125" s="224">
        <v>110.02276699999999</v>
      </c>
      <c r="AT125" s="224">
        <v>178.54577399999999</v>
      </c>
      <c r="AU125" s="224">
        <v>225.15772699999999</v>
      </c>
      <c r="AV125" s="224"/>
      <c r="AW125" s="224">
        <v>63.560799000000003</v>
      </c>
      <c r="AX125" s="225">
        <v>93.486727999999999</v>
      </c>
      <c r="AY125" s="225">
        <v>128.933865</v>
      </c>
      <c r="AZ125" s="224">
        <v>158.88915299999999</v>
      </c>
      <c r="BA125" s="224"/>
      <c r="BB125" s="224">
        <v>4.6908300000000001</v>
      </c>
      <c r="BC125" s="224">
        <v>21.309829999999998</v>
      </c>
      <c r="BD125" s="224">
        <v>37.067799999999991</v>
      </c>
      <c r="BE125" s="224">
        <v>70.842195999999987</v>
      </c>
      <c r="BF125" s="224"/>
      <c r="BG125" s="224">
        <v>3.59395</v>
      </c>
      <c r="BH125" s="224">
        <v>5.9988121999999997</v>
      </c>
      <c r="BI125" s="224">
        <v>11.089652200000002</v>
      </c>
      <c r="BJ125" s="224">
        <v>14.772731199999997</v>
      </c>
      <c r="BL125" s="291">
        <f t="shared" si="18"/>
        <v>-0.79146988611137914</v>
      </c>
      <c r="BM125" s="292">
        <f t="shared" si="19"/>
        <v>0.20853011388862083</v>
      </c>
    </row>
    <row r="126" spans="2:65" x14ac:dyDescent="0.25">
      <c r="B126" s="156" t="s">
        <v>240</v>
      </c>
      <c r="C126" s="27" t="s">
        <v>239</v>
      </c>
      <c r="D126" s="27"/>
      <c r="E126" s="27"/>
      <c r="F126" s="27"/>
      <c r="G126" s="40"/>
      <c r="H126" s="40"/>
      <c r="I126" s="40"/>
      <c r="J126" s="40"/>
      <c r="K126" s="40"/>
      <c r="L126" s="40"/>
      <c r="M126" s="40"/>
      <c r="N126" s="27"/>
      <c r="O126" s="40"/>
      <c r="P126" s="40"/>
      <c r="Q126" s="40"/>
      <c r="R126" s="40"/>
      <c r="S126" s="27"/>
      <c r="T126" s="27"/>
      <c r="W126" s="40"/>
      <c r="X126" s="27"/>
      <c r="Y126" s="27"/>
      <c r="Z126" s="27"/>
      <c r="AB126" s="40"/>
      <c r="AC126" s="27"/>
      <c r="AH126" s="27"/>
      <c r="AL126" s="40"/>
      <c r="AQ126" s="40"/>
      <c r="AW126" s="178"/>
      <c r="BL126" s="291"/>
      <c r="BM126" s="292"/>
    </row>
    <row r="127" spans="2:65" ht="15" thickBot="1" x14ac:dyDescent="0.3">
      <c r="B127" s="156" t="s">
        <v>280</v>
      </c>
      <c r="C127" s="27" t="s">
        <v>281</v>
      </c>
      <c r="D127" s="27"/>
      <c r="E127" s="27"/>
      <c r="F127" s="27"/>
      <c r="G127" s="40"/>
      <c r="H127" s="40"/>
      <c r="I127" s="40"/>
      <c r="J127" s="40"/>
      <c r="K127" s="40"/>
      <c r="L127" s="40"/>
      <c r="M127" s="40"/>
      <c r="N127" s="27"/>
      <c r="O127" s="40"/>
      <c r="P127" s="40"/>
      <c r="Q127" s="40"/>
      <c r="R127" s="40"/>
      <c r="S127" s="27"/>
      <c r="T127" s="27"/>
      <c r="U127" s="112"/>
      <c r="W127" s="40"/>
      <c r="X127" s="27"/>
      <c r="Y127" s="27"/>
      <c r="Z127" s="40"/>
      <c r="AB127" s="40"/>
      <c r="AC127" s="27"/>
      <c r="AH127" s="27"/>
      <c r="AL127" s="40"/>
      <c r="AQ127" s="40"/>
      <c r="AW127" s="178"/>
      <c r="BL127" s="291"/>
      <c r="BM127" s="292"/>
    </row>
    <row r="128" spans="2:65" ht="15" x14ac:dyDescent="0.25">
      <c r="B128" s="58" t="s">
        <v>183</v>
      </c>
      <c r="C128" s="58" t="s">
        <v>153</v>
      </c>
      <c r="D128" s="59"/>
      <c r="E128" s="59"/>
      <c r="F128" s="59"/>
      <c r="G128" s="59"/>
      <c r="H128" s="59"/>
      <c r="I128" s="59"/>
      <c r="J128" s="59"/>
      <c r="K128" s="59"/>
      <c r="L128" s="59"/>
      <c r="M128" s="59"/>
      <c r="N128" s="59"/>
      <c r="O128" s="59"/>
      <c r="P128" s="59"/>
      <c r="Q128" s="59"/>
      <c r="R128" s="59"/>
      <c r="S128" s="59"/>
      <c r="T128" s="59"/>
      <c r="U128" s="59"/>
      <c r="V128" s="59"/>
      <c r="W128" s="59"/>
      <c r="X128" s="59"/>
      <c r="Y128" s="59"/>
      <c r="Z128" s="59"/>
      <c r="AA128" s="59"/>
      <c r="AB128" s="59"/>
      <c r="AC128" s="59"/>
      <c r="AD128" s="59"/>
      <c r="AE128" s="59"/>
      <c r="AF128" s="59"/>
      <c r="AG128" s="59"/>
      <c r="AH128" s="59"/>
      <c r="AI128" s="59"/>
      <c r="AJ128" s="59"/>
      <c r="AK128" s="185"/>
      <c r="AL128" s="59"/>
      <c r="AM128" s="185"/>
      <c r="AN128" s="185"/>
      <c r="AO128" s="185"/>
      <c r="AP128" s="185"/>
      <c r="AQ128" s="59"/>
      <c r="AR128" s="185"/>
      <c r="AS128" s="185"/>
      <c r="AT128" s="185"/>
      <c r="AU128" s="185"/>
      <c r="AV128" s="185"/>
      <c r="AW128" s="185"/>
      <c r="AX128" s="255"/>
      <c r="AY128" s="255"/>
      <c r="AZ128" s="185"/>
      <c r="BA128" s="185"/>
      <c r="BB128" s="185"/>
      <c r="BC128" s="185"/>
      <c r="BD128" s="185"/>
      <c r="BE128" s="185"/>
      <c r="BF128" s="185"/>
      <c r="BG128" s="185"/>
      <c r="BH128" s="185"/>
      <c r="BI128" s="185"/>
      <c r="BJ128" s="185"/>
      <c r="BL128" s="291"/>
      <c r="BM128" s="292"/>
    </row>
    <row r="129" spans="2:65" ht="15.75" thickBot="1" x14ac:dyDescent="0.3">
      <c r="B129" s="60" t="s">
        <v>150</v>
      </c>
      <c r="C129" s="60" t="s">
        <v>154</v>
      </c>
      <c r="D129" s="61"/>
      <c r="E129" s="61"/>
      <c r="F129" s="61"/>
      <c r="G129" s="61"/>
      <c r="H129" s="61"/>
      <c r="I129" s="61"/>
      <c r="J129" s="61"/>
      <c r="K129" s="61"/>
      <c r="L129" s="61"/>
      <c r="M129" s="61"/>
      <c r="N129" s="61"/>
      <c r="O129" s="61"/>
      <c r="P129" s="61"/>
      <c r="Q129" s="61"/>
      <c r="R129" s="61"/>
      <c r="S129" s="61"/>
      <c r="T129" s="61"/>
      <c r="U129" s="61"/>
      <c r="V129" s="61"/>
      <c r="W129" s="61"/>
      <c r="X129" s="61"/>
      <c r="Y129" s="61"/>
      <c r="Z129" s="61"/>
      <c r="AA129" s="61"/>
      <c r="AB129" s="61"/>
      <c r="AC129" s="61"/>
      <c r="AD129" s="61"/>
      <c r="AE129" s="61"/>
      <c r="AF129" s="61"/>
      <c r="AG129" s="61"/>
      <c r="AH129" s="61"/>
      <c r="AI129" s="61"/>
      <c r="AJ129" s="61"/>
      <c r="AK129" s="186"/>
      <c r="AL129" s="61"/>
      <c r="AM129" s="186"/>
      <c r="AN129" s="186"/>
      <c r="AO129" s="186"/>
      <c r="AP129" s="186"/>
      <c r="AQ129" s="61"/>
      <c r="AR129" s="186"/>
      <c r="AS129" s="186"/>
      <c r="AT129" s="186"/>
      <c r="AU129" s="186"/>
      <c r="AV129" s="186"/>
      <c r="AW129" s="186"/>
      <c r="AX129" s="256"/>
      <c r="AY129" s="256"/>
      <c r="AZ129" s="186"/>
      <c r="BA129" s="186"/>
      <c r="BB129" s="186"/>
      <c r="BC129" s="186"/>
      <c r="BD129" s="186"/>
      <c r="BE129" s="186"/>
      <c r="BF129" s="186"/>
      <c r="BG129" s="186"/>
      <c r="BH129" s="186"/>
      <c r="BI129" s="186"/>
      <c r="BJ129" s="186"/>
      <c r="BL129" s="291"/>
      <c r="BM129" s="292"/>
    </row>
    <row r="130" spans="2:65" ht="15" thickBot="1" x14ac:dyDescent="0.3">
      <c r="B130" s="27"/>
      <c r="C130" s="27"/>
      <c r="D130" s="27"/>
      <c r="E130" s="27"/>
      <c r="F130" s="27"/>
      <c r="G130" s="40"/>
      <c r="H130" s="40"/>
      <c r="I130" s="40"/>
      <c r="J130" s="40"/>
      <c r="K130" s="40"/>
      <c r="L130" s="40"/>
      <c r="M130" s="40"/>
      <c r="N130" s="27"/>
      <c r="O130" s="40"/>
      <c r="P130" s="40"/>
      <c r="Q130" s="40"/>
      <c r="R130" s="40"/>
      <c r="S130" s="27"/>
      <c r="T130" s="27"/>
      <c r="W130" s="40"/>
      <c r="X130" s="27"/>
      <c r="Y130" s="27"/>
      <c r="Z130" s="27"/>
      <c r="AB130" s="40"/>
      <c r="AC130" s="27"/>
      <c r="AH130" s="27"/>
      <c r="AL130" s="40"/>
      <c r="AQ130" s="40"/>
      <c r="AW130" s="178"/>
      <c r="AZ130" s="178"/>
      <c r="BA130" s="178"/>
      <c r="BB130" s="178"/>
      <c r="BC130" s="178"/>
      <c r="BD130" s="178"/>
      <c r="BE130" s="178"/>
      <c r="BF130" s="178"/>
      <c r="BG130" s="178"/>
      <c r="BH130" s="178"/>
      <c r="BI130" s="178"/>
      <c r="BJ130" s="178"/>
      <c r="BL130" s="291"/>
      <c r="BM130" s="292"/>
    </row>
    <row r="131" spans="2:65" ht="15.75" thickBot="1" x14ac:dyDescent="0.3">
      <c r="B131" s="62" t="s">
        <v>151</v>
      </c>
      <c r="C131" s="63" t="s">
        <v>152</v>
      </c>
      <c r="D131" s="104" t="s">
        <v>35</v>
      </c>
      <c r="E131" s="104" t="s">
        <v>37</v>
      </c>
      <c r="F131" s="104" t="s">
        <v>36</v>
      </c>
      <c r="G131" s="104" t="s">
        <v>38</v>
      </c>
      <c r="H131" s="104"/>
      <c r="I131" s="104" t="s">
        <v>34</v>
      </c>
      <c r="J131" s="104" t="s">
        <v>39</v>
      </c>
      <c r="K131" s="104" t="s">
        <v>40</v>
      </c>
      <c r="L131" s="104" t="s">
        <v>41</v>
      </c>
      <c r="M131" s="104"/>
      <c r="N131" s="104" t="s">
        <v>167</v>
      </c>
      <c r="O131" s="104" t="s">
        <v>176</v>
      </c>
      <c r="P131" s="104" t="s">
        <v>177</v>
      </c>
      <c r="Q131" s="104" t="s">
        <v>185</v>
      </c>
      <c r="R131" s="104"/>
      <c r="S131" s="104" t="s">
        <v>190</v>
      </c>
      <c r="T131" s="104" t="s">
        <v>194</v>
      </c>
      <c r="U131" s="104" t="s">
        <v>199</v>
      </c>
      <c r="V131" s="104" t="s">
        <v>201</v>
      </c>
      <c r="W131" s="104"/>
      <c r="X131" s="104" t="s">
        <v>251</v>
      </c>
      <c r="Y131" s="104" t="s">
        <v>265</v>
      </c>
      <c r="Z131" s="104" t="s">
        <v>222</v>
      </c>
      <c r="AA131" s="104" t="s">
        <v>237</v>
      </c>
      <c r="AB131" s="104"/>
      <c r="AC131" s="104" t="s">
        <v>263</v>
      </c>
      <c r="AD131" s="104" t="s">
        <v>264</v>
      </c>
      <c r="AE131" s="104" t="s">
        <v>271</v>
      </c>
      <c r="AF131" s="104" t="s">
        <v>273</v>
      </c>
      <c r="AG131" s="104"/>
      <c r="AH131" s="104" t="s">
        <v>284</v>
      </c>
      <c r="AI131" s="104" t="str">
        <f>AI$1</f>
        <v>6M 2018</v>
      </c>
      <c r="AJ131" s="104" t="str">
        <f>AJ$1</f>
        <v>9M 2018</v>
      </c>
      <c r="AK131" s="189" t="str">
        <f>AK$1</f>
        <v>12M 2018</v>
      </c>
      <c r="AL131" s="104"/>
      <c r="AM131" s="104" t="s">
        <v>297</v>
      </c>
      <c r="AN131" s="104" t="str">
        <f>AN1</f>
        <v>6M 2019</v>
      </c>
      <c r="AO131" s="104" t="s">
        <v>301</v>
      </c>
      <c r="AP131" s="104" t="s">
        <v>305</v>
      </c>
      <c r="AQ131" s="104"/>
      <c r="AR131" s="104" t="str">
        <f>AR1</f>
        <v>3M 2020</v>
      </c>
      <c r="AS131" s="104" t="str">
        <f>AS1</f>
        <v>6M 2020</v>
      </c>
      <c r="AT131" s="104" t="str">
        <f>AT1</f>
        <v>9M 2020</v>
      </c>
      <c r="AU131" s="104" t="str">
        <f>AU1</f>
        <v>12M 2020</v>
      </c>
      <c r="AV131" s="104"/>
      <c r="AW131" s="104" t="str">
        <f>AW1</f>
        <v>3M 2021</v>
      </c>
      <c r="AX131" s="189" t="str">
        <f>AX1</f>
        <v>6M 2021</v>
      </c>
      <c r="AY131" s="189" t="str">
        <f>AY1</f>
        <v>9M 2021</v>
      </c>
      <c r="AZ131" s="104" t="str">
        <f>AZ1</f>
        <v>12M 2021</v>
      </c>
      <c r="BA131" s="104"/>
      <c r="BB131" s="104" t="str">
        <f>BB1</f>
        <v>3M 2022</v>
      </c>
      <c r="BC131" s="104" t="str">
        <f>BC1</f>
        <v>6M 2022</v>
      </c>
      <c r="BD131" s="104" t="str">
        <f>BD1</f>
        <v>9M 2022</v>
      </c>
      <c r="BE131" s="104" t="str">
        <f>BE1</f>
        <v>12M 2022</v>
      </c>
      <c r="BF131" s="104"/>
      <c r="BG131" s="104" t="str">
        <f>BG1</f>
        <v>3M 2023</v>
      </c>
      <c r="BH131" s="104" t="str">
        <f>BH1</f>
        <v>6M 2023</v>
      </c>
      <c r="BI131" s="104" t="str">
        <f>BI1</f>
        <v>9M 2023</v>
      </c>
      <c r="BJ131" s="104" t="str">
        <f>BJ1</f>
        <v>12M 2023</v>
      </c>
      <c r="BL131" s="291"/>
      <c r="BM131" s="292"/>
    </row>
    <row r="132" spans="2:65" x14ac:dyDescent="0.25">
      <c r="B132" s="43" t="s">
        <v>330</v>
      </c>
      <c r="C132" s="37" t="s">
        <v>329</v>
      </c>
      <c r="D132" s="110"/>
      <c r="E132" s="110"/>
      <c r="F132" s="110"/>
      <c r="G132" s="110"/>
      <c r="H132" s="110"/>
      <c r="I132" s="110"/>
      <c r="J132" s="110"/>
      <c r="K132" s="110"/>
      <c r="L132" s="110"/>
      <c r="M132" s="110"/>
      <c r="N132" s="110"/>
      <c r="O132" s="110"/>
      <c r="P132" s="110"/>
      <c r="Q132" s="110"/>
      <c r="R132" s="110"/>
      <c r="S132" s="110"/>
      <c r="T132" s="110"/>
      <c r="U132" s="110"/>
      <c r="V132" s="110"/>
      <c r="W132" s="110"/>
      <c r="X132" s="110"/>
      <c r="Y132" s="110"/>
      <c r="Z132" s="110"/>
      <c r="AA132" s="110"/>
      <c r="AB132" s="110"/>
      <c r="AC132" s="110">
        <v>307.69230769230768</v>
      </c>
      <c r="AD132" s="110">
        <v>304.61538461538464</v>
      </c>
      <c r="AE132" s="110">
        <v>273.97435897435895</v>
      </c>
      <c r="AF132" s="110">
        <v>277.79411764705884</v>
      </c>
      <c r="AG132" s="110"/>
      <c r="AH132" s="110">
        <v>297.19230769230768</v>
      </c>
      <c r="AI132" s="110">
        <v>267.61538461538464</v>
      </c>
      <c r="AJ132" s="110">
        <v>278.29487179487177</v>
      </c>
      <c r="AK132" s="200">
        <v>291.72549019607845</v>
      </c>
      <c r="AL132" s="110"/>
      <c r="AM132" s="110">
        <v>274.26923076923077</v>
      </c>
      <c r="AN132" s="110">
        <v>250.5</v>
      </c>
      <c r="AO132" s="110">
        <v>238.01282051282053</v>
      </c>
      <c r="AP132" s="110">
        <v>235.62745098039215</v>
      </c>
      <c r="AQ132" s="110"/>
      <c r="AR132" s="110">
        <v>217.38461538461539</v>
      </c>
      <c r="AS132" s="110">
        <v>209.42307692307693</v>
      </c>
      <c r="AT132" s="110">
        <v>199.08974358974359</v>
      </c>
      <c r="AU132" s="110">
        <v>202.54807692307693</v>
      </c>
      <c r="AV132" s="110"/>
      <c r="AW132" s="110">
        <v>319.41666666666669</v>
      </c>
      <c r="AX132" s="200">
        <v>388.16</v>
      </c>
      <c r="AY132" s="200">
        <v>453.65384615384613</v>
      </c>
      <c r="AZ132" s="110">
        <v>543.35294117647061</v>
      </c>
      <c r="BA132" s="110"/>
      <c r="BB132" s="110">
        <v>1221.5384615384614</v>
      </c>
      <c r="BC132" s="30">
        <v>1173</v>
      </c>
      <c r="BD132" s="30">
        <v>1097</v>
      </c>
      <c r="BE132" s="30">
        <v>1065.2</v>
      </c>
      <c r="BF132" s="30"/>
      <c r="BG132" s="110">
        <v>613.46</v>
      </c>
      <c r="BH132" s="110">
        <v>431.8</v>
      </c>
      <c r="BI132" s="110">
        <v>384.9</v>
      </c>
      <c r="BJ132" s="110">
        <v>422.4</v>
      </c>
      <c r="BL132" s="291">
        <f t="shared" si="18"/>
        <v>-0.60345475028163731</v>
      </c>
      <c r="BM132" s="292">
        <f t="shared" si="19"/>
        <v>0.39654524971836269</v>
      </c>
    </row>
    <row r="133" spans="2:65" x14ac:dyDescent="0.25">
      <c r="B133" s="43"/>
      <c r="C133" s="37"/>
      <c r="D133" s="110"/>
      <c r="E133" s="110"/>
      <c r="F133" s="110"/>
      <c r="G133" s="110"/>
      <c r="H133" s="110"/>
      <c r="I133" s="110"/>
      <c r="J133" s="110"/>
      <c r="K133" s="110"/>
      <c r="L133" s="110"/>
      <c r="M133" s="110"/>
      <c r="N133" s="110"/>
      <c r="O133" s="110"/>
      <c r="P133" s="110"/>
      <c r="Q133" s="110"/>
      <c r="R133" s="110"/>
      <c r="S133" s="110"/>
      <c r="T133" s="110"/>
      <c r="U133" s="110"/>
      <c r="V133" s="110"/>
      <c r="W133" s="110"/>
      <c r="X133" s="110"/>
      <c r="Y133" s="110"/>
      <c r="Z133" s="110"/>
      <c r="AA133" s="110"/>
      <c r="AB133" s="110"/>
      <c r="AC133" s="110"/>
      <c r="AD133" s="110"/>
      <c r="AE133" s="110"/>
      <c r="AH133" s="110"/>
      <c r="AI133" s="110"/>
      <c r="AJ133" s="110"/>
      <c r="AK133" s="187"/>
      <c r="AL133" s="110"/>
      <c r="AM133" s="110"/>
      <c r="AN133" s="110"/>
      <c r="AO133" s="110"/>
      <c r="AP133" s="110"/>
      <c r="AQ133" s="110"/>
      <c r="AR133" s="110"/>
      <c r="AS133" s="110"/>
      <c r="AT133" s="110"/>
      <c r="AU133" s="110"/>
      <c r="AV133" s="110"/>
      <c r="AW133" s="110"/>
      <c r="AX133" s="200"/>
      <c r="AY133" s="200"/>
      <c r="AZ133" s="110"/>
      <c r="BA133" s="110"/>
      <c r="BB133" s="110"/>
      <c r="BC133" s="110"/>
      <c r="BD133" s="110"/>
      <c r="BE133" s="110"/>
      <c r="BF133" s="110"/>
      <c r="BG133" s="110"/>
      <c r="BH133" s="110"/>
      <c r="BI133" s="110"/>
      <c r="BJ133" s="110"/>
      <c r="BL133" s="291"/>
      <c r="BM133" s="292"/>
    </row>
    <row r="134" spans="2:65" x14ac:dyDescent="0.25">
      <c r="B134" s="43" t="s">
        <v>161</v>
      </c>
      <c r="C134" s="37" t="s">
        <v>160</v>
      </c>
      <c r="D134" s="110">
        <v>451.15384615384613</v>
      </c>
      <c r="E134" s="110">
        <v>455.28846153846155</v>
      </c>
      <c r="F134" s="110">
        <v>454.23076923076923</v>
      </c>
      <c r="G134" s="110">
        <v>450.63725490196077</v>
      </c>
      <c r="H134" s="110"/>
      <c r="I134" s="110">
        <v>408.84615384615387</v>
      </c>
      <c r="J134" s="110">
        <v>407.30769230769232</v>
      </c>
      <c r="K134" s="110">
        <v>402.82051282051282</v>
      </c>
      <c r="L134" s="110">
        <v>383.92156862745099</v>
      </c>
      <c r="M134" s="110"/>
      <c r="N134" s="110">
        <v>338.65384615384613</v>
      </c>
      <c r="O134" s="110">
        <v>344.32692307692309</v>
      </c>
      <c r="P134" s="110">
        <v>350.57692307692309</v>
      </c>
      <c r="Q134" s="110">
        <v>354.375</v>
      </c>
      <c r="R134" s="110"/>
      <c r="S134" s="110">
        <v>362.5</v>
      </c>
      <c r="T134" s="110">
        <v>361.2</v>
      </c>
      <c r="U134" s="110">
        <v>360.39473684210526</v>
      </c>
      <c r="V134" s="110">
        <v>355.29411764705884</v>
      </c>
      <c r="W134" s="110"/>
      <c r="X134" s="110">
        <v>325.80769230769232</v>
      </c>
      <c r="Y134" s="110">
        <v>316.94230769230768</v>
      </c>
      <c r="Z134" s="110">
        <v>303.66666666666669</v>
      </c>
      <c r="AA134" s="110">
        <v>291.97058823529414</v>
      </c>
      <c r="AB134" s="110"/>
      <c r="AC134" s="110">
        <v>261.53846153846155</v>
      </c>
      <c r="AD134" s="110">
        <v>262.78846153846155</v>
      </c>
      <c r="AE134" s="110">
        <v>262.5</v>
      </c>
      <c r="AF134" s="110">
        <v>264.60784313725492</v>
      </c>
      <c r="AG134" s="110"/>
      <c r="AH134" s="110">
        <v>284</v>
      </c>
      <c r="AI134" s="110">
        <v>287.60000000000002</v>
      </c>
      <c r="AJ134" s="110">
        <v>294.53846153846155</v>
      </c>
      <c r="AK134" s="200">
        <v>299.58823529411762</v>
      </c>
      <c r="AL134" s="110"/>
      <c r="AM134" s="110">
        <v>312.42307692307691</v>
      </c>
      <c r="AN134" s="110">
        <v>308.71153846153845</v>
      </c>
      <c r="AO134" s="110">
        <v>304.14102564102564</v>
      </c>
      <c r="AP134" s="110">
        <v>296.21568627450978</v>
      </c>
      <c r="AQ134" s="110"/>
      <c r="AR134" s="110">
        <v>252.30769230769232</v>
      </c>
      <c r="AS134" s="110">
        <v>255.38461538461539</v>
      </c>
      <c r="AT134" s="110">
        <v>254.42307692307693</v>
      </c>
      <c r="AU134" s="110">
        <v>256.25</v>
      </c>
      <c r="AV134" s="110"/>
      <c r="AW134" s="110">
        <v>311.875</v>
      </c>
      <c r="AX134" s="200">
        <v>333.3</v>
      </c>
      <c r="AY134" s="200">
        <v>366.21794871794873</v>
      </c>
      <c r="AZ134" s="110">
        <v>416.37254901960785</v>
      </c>
      <c r="BA134" s="110"/>
      <c r="BB134" s="110">
        <v>614.61538461538464</v>
      </c>
      <c r="BC134" s="110">
        <v>637.20000000000005</v>
      </c>
      <c r="BD134" s="110">
        <v>623.6</v>
      </c>
      <c r="BE134" s="110">
        <v>606.4</v>
      </c>
      <c r="BF134" s="110"/>
      <c r="BG134" s="110">
        <v>539.6</v>
      </c>
      <c r="BH134" s="110">
        <v>488.7</v>
      </c>
      <c r="BI134" s="110">
        <v>447.9</v>
      </c>
      <c r="BJ134" s="110">
        <v>429.3</v>
      </c>
      <c r="BL134" s="291">
        <f t="shared" si="18"/>
        <v>-0.292051451187335</v>
      </c>
      <c r="BM134" s="292">
        <f t="shared" si="19"/>
        <v>0.707948548812665</v>
      </c>
    </row>
    <row r="135" spans="2:65" x14ac:dyDescent="0.25">
      <c r="B135" s="43"/>
      <c r="C135" s="37"/>
      <c r="D135" s="110"/>
      <c r="E135" s="110"/>
      <c r="F135" s="110"/>
      <c r="G135" s="110"/>
      <c r="H135" s="110"/>
      <c r="I135" s="110"/>
      <c r="J135" s="110"/>
      <c r="K135" s="110"/>
      <c r="L135" s="110"/>
      <c r="M135" s="110"/>
      <c r="N135" s="110"/>
      <c r="O135" s="110"/>
      <c r="P135" s="110"/>
      <c r="Q135" s="110"/>
      <c r="R135" s="110"/>
      <c r="S135" s="110"/>
      <c r="T135" s="110"/>
      <c r="U135" s="110"/>
      <c r="V135" s="110"/>
      <c r="W135" s="110"/>
      <c r="X135" s="110"/>
      <c r="Y135" s="110"/>
      <c r="Z135" s="110"/>
      <c r="AA135" s="110"/>
      <c r="AB135" s="110"/>
      <c r="AC135" s="110"/>
      <c r="AD135" s="110"/>
      <c r="AE135" s="110"/>
      <c r="AH135" s="110"/>
      <c r="AI135" s="110"/>
      <c r="AJ135" s="110"/>
      <c r="AK135" s="187"/>
      <c r="AL135" s="110"/>
      <c r="AM135" s="110"/>
      <c r="AN135" s="110"/>
      <c r="AO135" s="110"/>
      <c r="AP135" s="110"/>
      <c r="AQ135" s="110"/>
      <c r="AR135" s="110"/>
      <c r="AS135" s="110"/>
      <c r="AT135" s="110"/>
      <c r="AU135" s="110"/>
      <c r="AV135" s="110"/>
      <c r="AW135" s="110"/>
      <c r="AX135" s="200"/>
      <c r="AY135" s="200"/>
      <c r="AZ135" s="110"/>
      <c r="BA135" s="110"/>
      <c r="BB135" s="110"/>
      <c r="BC135" s="110"/>
      <c r="BD135" s="110"/>
      <c r="BE135" s="110"/>
      <c r="BF135" s="110"/>
      <c r="BG135" s="110"/>
      <c r="BH135" s="110"/>
      <c r="BI135" s="110"/>
      <c r="BJ135" s="110"/>
      <c r="BL135" s="291"/>
      <c r="BM135" s="292"/>
    </row>
    <row r="136" spans="2:65" x14ac:dyDescent="0.25">
      <c r="B136" s="43" t="s">
        <v>179</v>
      </c>
      <c r="C136" s="37" t="s">
        <v>180</v>
      </c>
      <c r="D136" s="110">
        <v>310.30769230769232</v>
      </c>
      <c r="E136" s="110">
        <v>320.73076923076923</v>
      </c>
      <c r="F136" s="110">
        <v>305.93589743589746</v>
      </c>
      <c r="G136" s="110">
        <v>306.38</v>
      </c>
      <c r="H136" s="110"/>
      <c r="I136" s="110">
        <v>335.19230769230768</v>
      </c>
      <c r="J136" s="110">
        <v>307.11538461538464</v>
      </c>
      <c r="K136" s="110">
        <v>292.17948717948718</v>
      </c>
      <c r="L136" s="110">
        <v>287.4019607843137</v>
      </c>
      <c r="M136" s="110"/>
      <c r="N136" s="110">
        <v>309.11538461538464</v>
      </c>
      <c r="O136" s="110">
        <v>284.05769230769232</v>
      </c>
      <c r="P136" s="110">
        <v>281.5</v>
      </c>
      <c r="Q136" s="110">
        <v>282.21153846153845</v>
      </c>
      <c r="R136" s="110"/>
      <c r="S136" s="110">
        <v>277.75</v>
      </c>
      <c r="T136" s="110">
        <v>244.5</v>
      </c>
      <c r="U136" s="110">
        <v>227.23684210526315</v>
      </c>
      <c r="V136" s="110">
        <v>222.9607843137255</v>
      </c>
      <c r="W136" s="110"/>
      <c r="X136" s="110">
        <v>186.07692307692307</v>
      </c>
      <c r="Y136" s="110">
        <v>170.17307692307693</v>
      </c>
      <c r="Z136" s="110">
        <v>162.47435897435898</v>
      </c>
      <c r="AA136" s="110">
        <v>166.39215686274511</v>
      </c>
      <c r="AB136" s="110"/>
      <c r="AC136" s="110">
        <v>202.23076923076923</v>
      </c>
      <c r="AD136" s="110">
        <v>184.86538461538461</v>
      </c>
      <c r="AE136" s="110">
        <v>184.6</v>
      </c>
      <c r="AF136" s="110">
        <v>192.56862745098039</v>
      </c>
      <c r="AG136" s="110"/>
      <c r="AH136" s="110">
        <v>186.4</v>
      </c>
      <c r="AI136" s="110">
        <v>176.3</v>
      </c>
      <c r="AJ136" s="110">
        <v>188.61538461538461</v>
      </c>
      <c r="AK136" s="200">
        <v>188.06862745098039</v>
      </c>
      <c r="AL136" s="110"/>
      <c r="AM136" s="110">
        <v>182.03846153846155</v>
      </c>
      <c r="AN136" s="110">
        <v>189.5</v>
      </c>
      <c r="AO136" s="110">
        <v>191.57692307692307</v>
      </c>
      <c r="AP136" s="110">
        <v>188.5392156862745</v>
      </c>
      <c r="AQ136" s="110"/>
      <c r="AR136" s="110">
        <v>187.42307692307693</v>
      </c>
      <c r="AS136" s="110">
        <v>170</v>
      </c>
      <c r="AT136" s="110">
        <v>167.25641025641025</v>
      </c>
      <c r="AU136" s="110">
        <v>166.99038461538461</v>
      </c>
      <c r="AV136" s="110"/>
      <c r="AW136" s="110">
        <v>234.04166666666666</v>
      </c>
      <c r="AX136" s="200">
        <v>239.94</v>
      </c>
      <c r="AY136" s="200">
        <v>264.88461538461536</v>
      </c>
      <c r="AZ136" s="110">
        <v>354.55882352941177</v>
      </c>
      <c r="BA136" s="110"/>
      <c r="BB136" s="110">
        <v>742</v>
      </c>
      <c r="BC136" s="110">
        <v>586.4</v>
      </c>
      <c r="BD136" s="110">
        <v>473</v>
      </c>
      <c r="BE136" s="110">
        <v>452.8</v>
      </c>
      <c r="BF136" s="110"/>
      <c r="BG136" s="110">
        <v>311.5</v>
      </c>
      <c r="BH136" s="110">
        <v>229.9</v>
      </c>
      <c r="BI136" s="110">
        <v>233</v>
      </c>
      <c r="BJ136" s="110">
        <v>225.8</v>
      </c>
      <c r="BL136" s="291">
        <f t="shared" ref="BL136:BL199" si="30">BJ136/BE136-1</f>
        <v>-0.50132508833922262</v>
      </c>
      <c r="BM136" s="292">
        <f t="shared" ref="BM136:BM199" si="31">BJ136/BE136</f>
        <v>0.49867491166077738</v>
      </c>
    </row>
    <row r="137" spans="2:65" x14ac:dyDescent="0.25">
      <c r="B137" s="43"/>
      <c r="C137" s="37"/>
      <c r="D137" s="110"/>
      <c r="E137" s="110"/>
      <c r="F137" s="110"/>
      <c r="G137" s="110"/>
      <c r="H137" s="110"/>
      <c r="I137" s="110"/>
      <c r="J137" s="110"/>
      <c r="K137" s="110"/>
      <c r="L137" s="110"/>
      <c r="M137" s="110"/>
      <c r="N137" s="110"/>
      <c r="O137" s="110"/>
      <c r="P137" s="110"/>
      <c r="Q137" s="110"/>
      <c r="R137" s="110"/>
      <c r="S137" s="110"/>
      <c r="T137" s="110"/>
      <c r="U137" s="110"/>
      <c r="V137" s="110"/>
      <c r="W137" s="110"/>
      <c r="X137" s="110"/>
      <c r="Y137" s="110"/>
      <c r="Z137" s="110"/>
      <c r="AA137" s="110"/>
      <c r="AB137" s="110"/>
      <c r="AC137" s="110"/>
      <c r="AD137" s="110"/>
      <c r="AE137" s="110"/>
      <c r="AH137" s="110"/>
      <c r="AI137" s="110"/>
      <c r="AJ137" s="110"/>
      <c r="AK137" s="187"/>
      <c r="AL137" s="110"/>
      <c r="AM137" s="110"/>
      <c r="AN137" s="110"/>
      <c r="AO137" s="110"/>
      <c r="AP137" s="110"/>
      <c r="AQ137" s="110"/>
      <c r="AR137" s="110"/>
      <c r="AS137" s="110"/>
      <c r="AT137" s="110"/>
      <c r="AU137" s="110"/>
      <c r="AV137" s="110"/>
      <c r="AW137" s="110"/>
      <c r="AX137" s="200"/>
      <c r="AY137" s="200"/>
      <c r="AZ137" s="110"/>
      <c r="BA137" s="110"/>
      <c r="BB137" s="110"/>
      <c r="BC137" s="110"/>
      <c r="BD137" s="110"/>
      <c r="BE137" s="110"/>
      <c r="BF137" s="110"/>
      <c r="BG137" s="110"/>
      <c r="BH137" s="110"/>
      <c r="BI137" s="110"/>
      <c r="BJ137" s="110"/>
      <c r="BL137" s="291"/>
      <c r="BM137" s="292"/>
    </row>
    <row r="138" spans="2:65" x14ac:dyDescent="0.25">
      <c r="B138" s="43" t="s">
        <v>327</v>
      </c>
      <c r="C138" s="37" t="s">
        <v>328</v>
      </c>
      <c r="D138" s="110"/>
      <c r="E138" s="110"/>
      <c r="F138" s="110"/>
      <c r="G138" s="110"/>
      <c r="H138" s="110"/>
      <c r="I138" s="110"/>
      <c r="J138" s="110"/>
      <c r="K138" s="110"/>
      <c r="L138" s="110"/>
      <c r="M138" s="110"/>
      <c r="N138" s="110"/>
      <c r="O138" s="110"/>
      <c r="P138" s="110"/>
      <c r="Q138" s="110"/>
      <c r="R138" s="110"/>
      <c r="S138" s="110"/>
      <c r="T138" s="110"/>
      <c r="U138" s="110"/>
      <c r="V138" s="110"/>
      <c r="W138" s="110"/>
      <c r="X138" s="110"/>
      <c r="Y138" s="110"/>
      <c r="Z138" s="110"/>
      <c r="AA138" s="110"/>
      <c r="AB138" s="110"/>
      <c r="AC138" s="110">
        <v>159.65384615384616</v>
      </c>
      <c r="AD138" s="110">
        <v>149.78846153846155</v>
      </c>
      <c r="AE138" s="110">
        <v>144.35897435897436</v>
      </c>
      <c r="AF138" s="110">
        <v>148.88235294117646</v>
      </c>
      <c r="AG138" s="110"/>
      <c r="AH138" s="110">
        <v>165.34615384615384</v>
      </c>
      <c r="AI138" s="110">
        <v>162.11538461538461</v>
      </c>
      <c r="AJ138" s="110">
        <v>168.87179487179486</v>
      </c>
      <c r="AK138" s="200">
        <v>184.56862745098039</v>
      </c>
      <c r="AL138" s="110"/>
      <c r="AM138" s="110">
        <v>189.11538461538461</v>
      </c>
      <c r="AN138" s="110">
        <v>165.42307692307693</v>
      </c>
      <c r="AO138" s="110">
        <v>158.01282051282053</v>
      </c>
      <c r="AP138" s="110">
        <v>154.14705882352942</v>
      </c>
      <c r="AQ138" s="110"/>
      <c r="AR138" s="110">
        <v>131.61538461538461</v>
      </c>
      <c r="AS138" s="110">
        <v>142.86538461538461</v>
      </c>
      <c r="AT138" s="110">
        <v>140.35897435897436</v>
      </c>
      <c r="AU138" s="110">
        <v>141.09615384615384</v>
      </c>
      <c r="AV138" s="110"/>
      <c r="AW138" s="110">
        <v>237.625</v>
      </c>
      <c r="AX138" s="200">
        <v>259.94</v>
      </c>
      <c r="AY138" s="200">
        <v>277.35897435897436</v>
      </c>
      <c r="AZ138" s="110">
        <v>356.01960784313724</v>
      </c>
      <c r="BA138" s="110"/>
      <c r="BB138" s="110">
        <v>666.57692307692309</v>
      </c>
      <c r="BC138" s="110">
        <v>660.2</v>
      </c>
      <c r="BD138" s="110">
        <v>614.79999999999995</v>
      </c>
      <c r="BE138" s="110">
        <v>589.79999999999995</v>
      </c>
      <c r="BF138" s="110"/>
      <c r="BG138" s="110">
        <v>281</v>
      </c>
      <c r="BH138" s="110">
        <v>229.7</v>
      </c>
      <c r="BI138" s="110">
        <v>209.9</v>
      </c>
      <c r="BJ138" s="110">
        <v>198.9</v>
      </c>
      <c r="BL138" s="291">
        <f t="shared" si="30"/>
        <v>-0.66276703967446582</v>
      </c>
      <c r="BM138" s="292">
        <f t="shared" si="31"/>
        <v>0.33723296032553413</v>
      </c>
    </row>
    <row r="139" spans="2:65" x14ac:dyDescent="0.25">
      <c r="B139" s="43"/>
      <c r="C139" s="37"/>
      <c r="D139" s="110"/>
      <c r="E139" s="110"/>
      <c r="F139" s="110"/>
      <c r="G139" s="110"/>
      <c r="H139" s="110"/>
      <c r="I139" s="110"/>
      <c r="J139" s="110"/>
      <c r="K139" s="110"/>
      <c r="L139" s="110"/>
      <c r="M139" s="110"/>
      <c r="N139" s="110"/>
      <c r="O139" s="110"/>
      <c r="P139" s="110"/>
      <c r="Q139" s="110"/>
      <c r="R139" s="110"/>
      <c r="S139" s="110"/>
      <c r="T139" s="110"/>
      <c r="U139" s="110"/>
      <c r="V139" s="110"/>
      <c r="W139" s="110"/>
      <c r="X139" s="110"/>
      <c r="Y139" s="110"/>
      <c r="Z139" s="110"/>
      <c r="AA139" s="110"/>
      <c r="AB139" s="110"/>
      <c r="AC139" s="110"/>
      <c r="AD139" s="110"/>
      <c r="AE139" s="110"/>
      <c r="AH139" s="110"/>
      <c r="AI139" s="110"/>
      <c r="AJ139" s="110"/>
      <c r="AK139" s="187"/>
      <c r="AL139" s="110"/>
      <c r="AM139" s="110"/>
      <c r="AN139" s="110"/>
      <c r="AO139" s="110"/>
      <c r="AP139" s="110"/>
      <c r="AQ139" s="110"/>
      <c r="AR139" s="110"/>
      <c r="AS139" s="110"/>
      <c r="AT139" s="110"/>
      <c r="AU139" s="110"/>
      <c r="AV139" s="110"/>
      <c r="AW139" s="110"/>
      <c r="AX139" s="200"/>
      <c r="AY139" s="200"/>
      <c r="AZ139" s="110"/>
      <c r="BA139" s="110"/>
      <c r="BB139" s="110"/>
      <c r="BC139" s="110"/>
      <c r="BD139" s="110"/>
      <c r="BE139" s="110"/>
      <c r="BF139" s="110"/>
      <c r="BG139" s="110"/>
      <c r="BH139" s="110"/>
      <c r="BI139" s="110"/>
      <c r="BJ139" s="110"/>
      <c r="BL139" s="291"/>
      <c r="BM139" s="292"/>
    </row>
    <row r="140" spans="2:65" ht="15" thickBot="1" x14ac:dyDescent="0.3">
      <c r="B140" s="85" t="s">
        <v>326</v>
      </c>
      <c r="C140" s="86" t="s">
        <v>325</v>
      </c>
      <c r="D140" s="113">
        <v>381.15384615384613</v>
      </c>
      <c r="E140" s="113">
        <v>423.13461538461536</v>
      </c>
      <c r="F140" s="113">
        <v>407.60256410256409</v>
      </c>
      <c r="G140" s="113">
        <v>400.3235294117647</v>
      </c>
      <c r="H140" s="113"/>
      <c r="I140" s="113">
        <v>383.30769230769232</v>
      </c>
      <c r="J140" s="113">
        <v>359.42307692307691</v>
      </c>
      <c r="K140" s="113">
        <v>337.17948717948718</v>
      </c>
      <c r="L140" s="113">
        <v>327.26470588235293</v>
      </c>
      <c r="M140" s="113"/>
      <c r="N140" s="113">
        <v>328.34615384615387</v>
      </c>
      <c r="O140" s="113">
        <v>310.03846153846155</v>
      </c>
      <c r="P140" s="113">
        <v>311.25641025641028</v>
      </c>
      <c r="Q140" s="113">
        <v>311.40384615384613</v>
      </c>
      <c r="R140" s="113"/>
      <c r="S140" s="113">
        <v>288.95999999999998</v>
      </c>
      <c r="T140" s="113">
        <v>280.02</v>
      </c>
      <c r="U140" s="113">
        <v>274.93421052631578</v>
      </c>
      <c r="V140" s="113">
        <v>267.43137254901961</v>
      </c>
      <c r="W140" s="113"/>
      <c r="X140" s="113">
        <v>194.11538461538461</v>
      </c>
      <c r="Y140" s="113">
        <v>195.19230769230768</v>
      </c>
      <c r="Z140" s="113">
        <v>190.51282051282053</v>
      </c>
      <c r="AA140" s="113">
        <v>193.94117647058823</v>
      </c>
      <c r="AB140" s="113"/>
      <c r="AC140" s="113">
        <v>237.03846153846155</v>
      </c>
      <c r="AD140" s="113">
        <v>214.23076923076923</v>
      </c>
      <c r="AE140" s="113">
        <v>211.1</v>
      </c>
      <c r="AF140" s="113">
        <v>217.69607843137254</v>
      </c>
      <c r="AG140" s="113"/>
      <c r="AH140" s="113">
        <v>224</v>
      </c>
      <c r="AI140" s="113">
        <v>224.4</v>
      </c>
      <c r="AJ140" s="113">
        <v>237.44871794871796</v>
      </c>
      <c r="AK140" s="201">
        <v>250.50980392156862</v>
      </c>
      <c r="AL140" s="113"/>
      <c r="AM140" s="113">
        <v>242.53846153846155</v>
      </c>
      <c r="AN140" s="113">
        <v>246.46153846153845</v>
      </c>
      <c r="AO140" s="113">
        <v>246.75641025641025</v>
      </c>
      <c r="AP140" s="113">
        <v>239.56862745098039</v>
      </c>
      <c r="AQ140" s="113"/>
      <c r="AR140" s="113">
        <v>217.34615384615384</v>
      </c>
      <c r="AS140" s="113">
        <v>212.21153846153845</v>
      </c>
      <c r="AT140" s="113">
        <v>218.47435897435898</v>
      </c>
      <c r="AU140" s="113">
        <v>222.44230769230768</v>
      </c>
      <c r="AV140" s="113"/>
      <c r="AW140" s="113">
        <v>326.04166666666669</v>
      </c>
      <c r="AX140" s="201">
        <v>343.18</v>
      </c>
      <c r="AY140" s="201">
        <v>379.83333333333331</v>
      </c>
      <c r="AZ140" s="113">
        <v>480.22549019607845</v>
      </c>
      <c r="BA140" s="113"/>
      <c r="BB140" s="113">
        <v>678.07692307692309</v>
      </c>
      <c r="BC140" s="113">
        <v>623.4</v>
      </c>
      <c r="BD140" s="113">
        <v>592.20000000000005</v>
      </c>
      <c r="BE140" s="113">
        <v>573.9</v>
      </c>
      <c r="BF140" s="113"/>
      <c r="BG140" s="113">
        <v>317.5</v>
      </c>
      <c r="BH140" s="113">
        <v>285.7</v>
      </c>
      <c r="BI140" s="113">
        <v>301.10000000000002</v>
      </c>
      <c r="BJ140" s="113">
        <v>303.3</v>
      </c>
      <c r="BL140" s="291">
        <f t="shared" si="30"/>
        <v>-0.47151071615263984</v>
      </c>
      <c r="BM140" s="292">
        <f t="shared" si="31"/>
        <v>0.52848928384736016</v>
      </c>
    </row>
    <row r="141" spans="2:65" x14ac:dyDescent="0.25">
      <c r="B141" s="27" t="s">
        <v>159</v>
      </c>
      <c r="C141" s="27" t="s">
        <v>162</v>
      </c>
      <c r="D141" s="27"/>
      <c r="E141" s="27"/>
      <c r="F141" s="27"/>
      <c r="G141" s="40"/>
      <c r="H141" s="40"/>
      <c r="I141" s="40"/>
      <c r="J141" s="40"/>
      <c r="K141" s="40"/>
      <c r="L141" s="40"/>
      <c r="M141" s="40"/>
      <c r="N141" s="27"/>
      <c r="O141" s="40"/>
      <c r="P141" s="40"/>
      <c r="Q141" s="40"/>
      <c r="R141" s="40"/>
      <c r="S141" s="27"/>
      <c r="T141" s="27"/>
      <c r="W141" s="40"/>
      <c r="X141" s="27"/>
      <c r="Y141" s="27"/>
      <c r="Z141" s="27"/>
      <c r="AB141" s="40"/>
      <c r="AC141" s="27"/>
      <c r="AH141" s="27"/>
      <c r="AL141" s="40"/>
      <c r="AQ141" s="40"/>
      <c r="AW141" s="178"/>
      <c r="BA141" s="178"/>
      <c r="BB141" s="178"/>
      <c r="BC141" s="178"/>
      <c r="BD141" s="178"/>
      <c r="BE141" s="178"/>
      <c r="BF141" s="178"/>
      <c r="BG141" s="178"/>
      <c r="BH141" s="178"/>
      <c r="BI141" s="178"/>
      <c r="BJ141" s="178"/>
      <c r="BL141" s="291"/>
      <c r="BM141" s="292"/>
    </row>
    <row r="142" spans="2:65" ht="15" thickBot="1" x14ac:dyDescent="0.3">
      <c r="B142" s="27"/>
      <c r="C142" s="27"/>
      <c r="D142" s="27"/>
      <c r="E142" s="27"/>
      <c r="F142" s="27"/>
      <c r="G142" s="40"/>
      <c r="H142" s="40"/>
      <c r="I142" s="40"/>
      <c r="J142" s="40"/>
      <c r="K142" s="40"/>
      <c r="L142" s="40"/>
      <c r="M142" s="40"/>
      <c r="N142" s="27"/>
      <c r="O142" s="40"/>
      <c r="P142" s="40"/>
      <c r="Q142" s="40"/>
      <c r="R142" s="40"/>
      <c r="S142" s="27"/>
      <c r="T142" s="27"/>
      <c r="W142" s="40"/>
      <c r="X142" s="27"/>
      <c r="Y142" s="27"/>
      <c r="Z142" s="27"/>
      <c r="AB142" s="40"/>
      <c r="AC142" s="27"/>
      <c r="AH142" s="27"/>
      <c r="AL142" s="40"/>
      <c r="AQ142" s="40"/>
      <c r="AW142" s="178"/>
      <c r="BA142" s="178"/>
      <c r="BB142" s="178"/>
      <c r="BC142" s="178"/>
      <c r="BD142" s="178"/>
      <c r="BE142" s="178"/>
      <c r="BF142" s="178"/>
      <c r="BG142" s="178"/>
      <c r="BH142" s="178"/>
      <c r="BI142" s="178"/>
      <c r="BJ142" s="178"/>
      <c r="BL142" s="291"/>
      <c r="BM142" s="292"/>
    </row>
    <row r="143" spans="2:65" ht="15.75" thickBot="1" x14ac:dyDescent="0.3">
      <c r="B143" s="106" t="s">
        <v>121</v>
      </c>
      <c r="C143" s="107" t="s">
        <v>124</v>
      </c>
      <c r="D143" s="105" t="s">
        <v>35</v>
      </c>
      <c r="E143" s="105" t="s">
        <v>37</v>
      </c>
      <c r="F143" s="105" t="s">
        <v>36</v>
      </c>
      <c r="G143" s="267" t="s">
        <v>38</v>
      </c>
      <c r="H143" s="267"/>
      <c r="I143" s="267" t="s">
        <v>34</v>
      </c>
      <c r="J143" s="267" t="s">
        <v>39</v>
      </c>
      <c r="K143" s="267" t="s">
        <v>40</v>
      </c>
      <c r="L143" s="267" t="s">
        <v>41</v>
      </c>
      <c r="M143" s="267"/>
      <c r="N143" s="267" t="s">
        <v>167</v>
      </c>
      <c r="O143" s="267" t="s">
        <v>176</v>
      </c>
      <c r="P143" s="267" t="s">
        <v>177</v>
      </c>
      <c r="Q143" s="267" t="s">
        <v>185</v>
      </c>
      <c r="R143" s="267"/>
      <c r="S143" s="267" t="str">
        <f>S131</f>
        <v>3M 2015</v>
      </c>
      <c r="T143" s="267" t="str">
        <f>T131</f>
        <v>6M 2015</v>
      </c>
      <c r="U143" s="267" t="s">
        <v>199</v>
      </c>
      <c r="V143" s="267" t="s">
        <v>201</v>
      </c>
      <c r="W143" s="267"/>
      <c r="X143" s="267" t="s">
        <v>266</v>
      </c>
      <c r="Y143" s="267" t="s">
        <v>205</v>
      </c>
      <c r="Z143" s="267" t="s">
        <v>267</v>
      </c>
      <c r="AA143" s="267" t="s">
        <v>237</v>
      </c>
      <c r="AB143" s="267"/>
      <c r="AC143" s="267" t="s">
        <v>263</v>
      </c>
      <c r="AD143" s="267" t="s">
        <v>264</v>
      </c>
      <c r="AE143" s="267" t="s">
        <v>272</v>
      </c>
      <c r="AF143" s="267" t="str">
        <f>AF131</f>
        <v>12М 2017</v>
      </c>
      <c r="AG143" s="267"/>
      <c r="AH143" s="267" t="s">
        <v>284</v>
      </c>
      <c r="AI143" s="267" t="s">
        <v>289</v>
      </c>
      <c r="AJ143" s="267" t="str">
        <f>AJ$1</f>
        <v>9M 2018</v>
      </c>
      <c r="AK143" s="267" t="str">
        <f>AK$1</f>
        <v>12M 2018</v>
      </c>
      <c r="AL143" s="267"/>
      <c r="AM143" s="267" t="str">
        <f>AM$1</f>
        <v>3M 2019</v>
      </c>
      <c r="AN143" s="267" t="str">
        <f t="shared" ref="AN143:AO143" si="32">AN$1</f>
        <v>6M 2019</v>
      </c>
      <c r="AO143" s="267" t="str">
        <f t="shared" si="32"/>
        <v>9M 2019</v>
      </c>
      <c r="AP143" s="267" t="str">
        <f>AP$1</f>
        <v>12М 2019</v>
      </c>
      <c r="AQ143" s="267"/>
      <c r="AR143" s="267" t="str">
        <f>AR$1</f>
        <v>3M 2020</v>
      </c>
      <c r="AS143" s="267" t="str">
        <f>AS$1</f>
        <v>6M 2020</v>
      </c>
      <c r="AT143" s="267" t="str">
        <f>AT$1</f>
        <v>9M 2020</v>
      </c>
      <c r="AU143" s="267" t="str">
        <f>AU$1</f>
        <v>12M 2020</v>
      </c>
      <c r="AV143" s="267"/>
      <c r="AW143" s="267" t="str">
        <f>AW$1</f>
        <v>3M 2021</v>
      </c>
      <c r="AX143" s="273" t="str">
        <f>AX$1</f>
        <v>6M 2021</v>
      </c>
      <c r="AY143" s="273" t="str">
        <f>AY$1</f>
        <v>9M 2021</v>
      </c>
      <c r="AZ143" s="267" t="str">
        <f>AZ$1</f>
        <v>12M 2021</v>
      </c>
      <c r="BA143" s="267"/>
      <c r="BB143" s="267" t="str">
        <f>BB$1</f>
        <v>3M 2022</v>
      </c>
      <c r="BC143" s="273" t="str">
        <f>BC$1</f>
        <v>6M 2022</v>
      </c>
      <c r="BD143" s="273" t="str">
        <f>BD$1</f>
        <v>9M 2022</v>
      </c>
      <c r="BE143" s="273" t="str">
        <f>BE$1</f>
        <v>12M 2022</v>
      </c>
      <c r="BF143" s="273"/>
      <c r="BG143" s="267" t="str">
        <f>BG$1</f>
        <v>3M 2023</v>
      </c>
      <c r="BH143" s="267" t="str">
        <f>BH$1</f>
        <v>6M 2023</v>
      </c>
      <c r="BI143" s="267" t="str">
        <f>BI$1</f>
        <v>9M 2023</v>
      </c>
      <c r="BJ143" s="267" t="str">
        <f>BJ$1</f>
        <v>12M 2023</v>
      </c>
      <c r="BL143" s="291"/>
      <c r="BM143" s="292"/>
    </row>
    <row r="144" spans="2:65" x14ac:dyDescent="0.25">
      <c r="B144" s="43" t="s">
        <v>122</v>
      </c>
      <c r="C144" s="37" t="s">
        <v>28</v>
      </c>
      <c r="D144" s="84">
        <v>30.264199999999999</v>
      </c>
      <c r="E144" s="84">
        <v>30.638999999999999</v>
      </c>
      <c r="F144" s="84">
        <v>31.097999999999999</v>
      </c>
      <c r="G144" s="84">
        <v>31.0929</v>
      </c>
      <c r="H144" s="84"/>
      <c r="I144" s="84">
        <v>30.414200000000001</v>
      </c>
      <c r="J144" s="84">
        <v>31.0169</v>
      </c>
      <c r="K144" s="84">
        <v>31.617000000000001</v>
      </c>
      <c r="L144" s="84">
        <v>31.847999999999999</v>
      </c>
      <c r="M144" s="84"/>
      <c r="N144" s="84">
        <v>34.959099999999999</v>
      </c>
      <c r="O144" s="84">
        <v>34.979599999999998</v>
      </c>
      <c r="P144" s="84">
        <v>35.387799999999999</v>
      </c>
      <c r="Q144" s="84">
        <v>38.421700000000001</v>
      </c>
      <c r="R144" s="84"/>
      <c r="S144" s="84">
        <v>62.191899999999997</v>
      </c>
      <c r="T144" s="84">
        <v>57.396799999999999</v>
      </c>
      <c r="U144" s="84">
        <v>59.277700000000003</v>
      </c>
      <c r="V144" s="84">
        <v>60.957900000000002</v>
      </c>
      <c r="W144" s="84"/>
      <c r="X144" s="84">
        <v>74.628299999999996</v>
      </c>
      <c r="Y144" s="84">
        <v>70.258300000000006</v>
      </c>
      <c r="Z144" s="84">
        <v>68.366699999999994</v>
      </c>
      <c r="AA144" s="84">
        <v>67.034899999999993</v>
      </c>
      <c r="AB144" s="84"/>
      <c r="AC144" s="84">
        <v>58.836599999999997</v>
      </c>
      <c r="AD144" s="84">
        <v>57.986199999999997</v>
      </c>
      <c r="AE144" s="84">
        <v>58.334400000000002</v>
      </c>
      <c r="AF144" s="84">
        <v>58.352899999999998</v>
      </c>
      <c r="AG144" s="84"/>
      <c r="AH144" s="84">
        <v>56.880299999999998</v>
      </c>
      <c r="AI144" s="84">
        <v>59.3536</v>
      </c>
      <c r="AJ144" s="84">
        <v>61.4358</v>
      </c>
      <c r="AK144" s="84">
        <v>62.707799999999999</v>
      </c>
      <c r="AL144" s="84"/>
      <c r="AM144" s="84">
        <v>66.127099999999999</v>
      </c>
      <c r="AN144" s="84">
        <v>65.338399999999993</v>
      </c>
      <c r="AO144" s="84">
        <v>65.078900000000004</v>
      </c>
      <c r="AP144" s="84">
        <v>64.736099999999993</v>
      </c>
      <c r="AQ144" s="84"/>
      <c r="AR144" s="84">
        <v>66.381799999999998</v>
      </c>
      <c r="AS144" s="84">
        <v>69.371399999999994</v>
      </c>
      <c r="AT144" s="84">
        <v>70.777799999999999</v>
      </c>
      <c r="AU144" s="84">
        <v>72.1464</v>
      </c>
      <c r="AV144" s="84"/>
      <c r="AW144" s="84">
        <v>74.341399999999993</v>
      </c>
      <c r="AX144" s="274">
        <v>74.278099999999995</v>
      </c>
      <c r="AY144" s="274">
        <v>74.007300000000001</v>
      </c>
      <c r="AZ144" s="84">
        <v>73.6541</v>
      </c>
      <c r="BA144" s="84"/>
      <c r="BB144" s="84">
        <v>86.069299999999998</v>
      </c>
      <c r="BC144" s="274">
        <v>76.297499999999999</v>
      </c>
      <c r="BD144" s="274">
        <v>70.613500000000002</v>
      </c>
      <c r="BE144" s="274">
        <v>68.549400000000006</v>
      </c>
      <c r="BF144" s="274"/>
      <c r="BG144" s="84">
        <v>72.773799999999994</v>
      </c>
      <c r="BH144" s="84">
        <v>76.899600000000007</v>
      </c>
      <c r="BI144" s="84">
        <v>82.693399999999997</v>
      </c>
      <c r="BJ144" s="84">
        <v>85.246600000000001</v>
      </c>
      <c r="BL144" s="291">
        <f t="shared" si="30"/>
        <v>0.24357908311378362</v>
      </c>
      <c r="BM144" s="292">
        <f t="shared" si="31"/>
        <v>1.2435790831137836</v>
      </c>
    </row>
    <row r="145" spans="2:65" ht="15" thickBot="1" x14ac:dyDescent="0.3">
      <c r="B145" s="85" t="s">
        <v>123</v>
      </c>
      <c r="C145" s="86" t="s">
        <v>27</v>
      </c>
      <c r="D145" s="88">
        <v>29.328199999999999</v>
      </c>
      <c r="E145" s="88">
        <v>32.816899999999997</v>
      </c>
      <c r="F145" s="88">
        <v>30.916899999999998</v>
      </c>
      <c r="G145" s="88">
        <v>30.372699999999998</v>
      </c>
      <c r="H145" s="88"/>
      <c r="I145" s="88">
        <v>31.083400000000001</v>
      </c>
      <c r="J145" s="88">
        <v>32.709000000000003</v>
      </c>
      <c r="K145" s="88">
        <v>32.345100000000002</v>
      </c>
      <c r="L145" s="88">
        <v>32.729199999999999</v>
      </c>
      <c r="M145" s="88"/>
      <c r="N145" s="88">
        <v>35.687100000000001</v>
      </c>
      <c r="O145" s="88">
        <v>33.630600000000001</v>
      </c>
      <c r="P145" s="88">
        <v>39.386600000000001</v>
      </c>
      <c r="Q145" s="88">
        <v>56.258400000000002</v>
      </c>
      <c r="R145" s="88"/>
      <c r="S145" s="88">
        <v>58.464300000000001</v>
      </c>
      <c r="T145" s="88">
        <v>55.524000000000001</v>
      </c>
      <c r="U145" s="88">
        <v>66.236699999999999</v>
      </c>
      <c r="V145" s="88">
        <v>72.8827</v>
      </c>
      <c r="W145" s="88"/>
      <c r="X145" s="88">
        <v>67.607600000000005</v>
      </c>
      <c r="Y145" s="88">
        <v>64.257499999999993</v>
      </c>
      <c r="Z145" s="88">
        <v>63.158099999999997</v>
      </c>
      <c r="AA145" s="88">
        <v>60.6569</v>
      </c>
      <c r="AB145" s="88"/>
      <c r="AC145" s="88">
        <v>56.377899999999997</v>
      </c>
      <c r="AD145" s="88">
        <v>59.085500000000003</v>
      </c>
      <c r="AE145" s="88">
        <v>58.0169</v>
      </c>
      <c r="AF145" s="88">
        <v>57.600200000000001</v>
      </c>
      <c r="AG145" s="88"/>
      <c r="AH145" s="88">
        <v>57.264899999999997</v>
      </c>
      <c r="AI145" s="88">
        <v>62.756500000000003</v>
      </c>
      <c r="AJ145" s="88">
        <v>65.590599999999995</v>
      </c>
      <c r="AK145" s="88">
        <v>69.470600000000005</v>
      </c>
      <c r="AL145" s="88"/>
      <c r="AM145" s="88">
        <v>64.734700000000004</v>
      </c>
      <c r="AN145" s="88">
        <v>63.075600000000001</v>
      </c>
      <c r="AO145" s="88">
        <v>64.415599999999998</v>
      </c>
      <c r="AP145" s="88">
        <v>61.905700000000003</v>
      </c>
      <c r="AQ145" s="88"/>
      <c r="AR145" s="266">
        <v>77.732500000000002</v>
      </c>
      <c r="AS145" s="266">
        <v>69.951300000000003</v>
      </c>
      <c r="AT145" s="266">
        <v>79.6845</v>
      </c>
      <c r="AU145" s="266">
        <v>73.875699999999995</v>
      </c>
      <c r="AV145" s="266"/>
      <c r="AW145" s="266">
        <v>75.702299999999994</v>
      </c>
      <c r="AX145" s="275">
        <v>72.372299999999996</v>
      </c>
      <c r="AY145" s="275">
        <v>72.760800000000003</v>
      </c>
      <c r="AZ145" s="266">
        <v>74.292599999999993</v>
      </c>
      <c r="BA145" s="266"/>
      <c r="BB145" s="266">
        <v>84.085099999999997</v>
      </c>
      <c r="BC145" s="275">
        <v>51.158000000000001</v>
      </c>
      <c r="BD145" s="275">
        <v>57.412999999999997</v>
      </c>
      <c r="BE145" s="275">
        <v>70.337500000000006</v>
      </c>
      <c r="BF145" s="275"/>
      <c r="BG145" s="266">
        <v>77.086299999999994</v>
      </c>
      <c r="BH145" s="266">
        <v>87.034099999999995</v>
      </c>
      <c r="BI145" s="266">
        <v>97.414699999999996</v>
      </c>
      <c r="BJ145" s="266">
        <v>89.688299999999998</v>
      </c>
      <c r="BL145" s="291">
        <f t="shared" si="30"/>
        <v>0.27511355962324502</v>
      </c>
      <c r="BM145" s="292">
        <f t="shared" si="31"/>
        <v>1.275113559623245</v>
      </c>
    </row>
    <row r="146" spans="2:65" x14ac:dyDescent="0.25">
      <c r="B146" s="27" t="s">
        <v>158</v>
      </c>
      <c r="C146" s="27" t="s">
        <v>155</v>
      </c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30"/>
      <c r="Q146" s="30"/>
      <c r="R146" s="84"/>
      <c r="S146" s="84"/>
      <c r="T146" s="84"/>
      <c r="W146" s="84"/>
      <c r="X146" s="84"/>
      <c r="Y146" s="84"/>
      <c r="Z146" s="84"/>
      <c r="AB146" s="84"/>
      <c r="AC146" s="84"/>
      <c r="AH146" s="84"/>
      <c r="AL146" s="84"/>
      <c r="AQ146" s="84"/>
      <c r="AW146" s="178"/>
      <c r="BA146" s="178"/>
      <c r="BB146" s="178"/>
      <c r="BC146" s="178"/>
      <c r="BD146" s="178"/>
      <c r="BE146" s="178"/>
      <c r="BF146" s="178"/>
      <c r="BG146" s="178"/>
      <c r="BH146" s="178"/>
      <c r="BI146" s="178"/>
      <c r="BJ146" s="178"/>
      <c r="BL146" s="291"/>
      <c r="BM146" s="292"/>
    </row>
    <row r="147" spans="2:65" ht="15" thickBot="1" x14ac:dyDescent="0.3">
      <c r="AW147" s="178"/>
      <c r="BA147" s="178"/>
      <c r="BB147" s="178"/>
      <c r="BC147" s="178"/>
      <c r="BD147" s="178"/>
      <c r="BE147" s="178"/>
      <c r="BF147" s="178"/>
      <c r="BG147" s="178"/>
      <c r="BH147" s="178"/>
      <c r="BI147" s="178"/>
      <c r="BJ147" s="178"/>
      <c r="BL147" s="291"/>
      <c r="BM147" s="292"/>
    </row>
    <row r="148" spans="2:65" ht="15" x14ac:dyDescent="0.25">
      <c r="B148" s="58" t="s">
        <v>69</v>
      </c>
      <c r="C148" s="58" t="s">
        <v>70</v>
      </c>
      <c r="D148" s="59"/>
      <c r="E148" s="59"/>
      <c r="F148" s="59"/>
      <c r="G148" s="59"/>
      <c r="H148" s="59"/>
      <c r="I148" s="59"/>
      <c r="J148" s="59"/>
      <c r="K148" s="59"/>
      <c r="L148" s="59"/>
      <c r="M148" s="59"/>
      <c r="N148" s="59"/>
      <c r="O148" s="59"/>
      <c r="P148" s="59"/>
      <c r="Q148" s="59"/>
      <c r="R148" s="59"/>
      <c r="S148" s="59"/>
      <c r="T148" s="59"/>
      <c r="U148" s="59"/>
      <c r="V148" s="59"/>
      <c r="W148" s="59"/>
      <c r="X148" s="59"/>
      <c r="Y148" s="59"/>
      <c r="Z148" s="59"/>
      <c r="AA148" s="59"/>
      <c r="AB148" s="59"/>
      <c r="AC148" s="59"/>
      <c r="AD148" s="59"/>
      <c r="AE148" s="59"/>
      <c r="AF148" s="59"/>
      <c r="AG148" s="59"/>
      <c r="AH148" s="59"/>
      <c r="AI148" s="59"/>
      <c r="AJ148" s="59"/>
      <c r="AK148" s="59"/>
      <c r="AL148" s="59"/>
      <c r="AM148" s="59"/>
      <c r="AN148" s="59"/>
      <c r="AO148" s="59"/>
      <c r="AP148" s="59"/>
      <c r="AQ148" s="59"/>
      <c r="AR148" s="59"/>
      <c r="AS148" s="59"/>
      <c r="AT148" s="59"/>
      <c r="AU148" s="59"/>
      <c r="AV148" s="59"/>
      <c r="AW148" s="59"/>
      <c r="AX148" s="255"/>
      <c r="AY148" s="255"/>
      <c r="AZ148" s="59"/>
      <c r="BA148" s="59"/>
      <c r="BB148" s="59"/>
      <c r="BC148" s="59"/>
      <c r="BD148" s="59"/>
      <c r="BE148" s="59"/>
      <c r="BF148" s="59"/>
      <c r="BG148" s="59"/>
      <c r="BH148" s="59"/>
      <c r="BI148" s="59"/>
      <c r="BJ148" s="59"/>
      <c r="BL148" s="291"/>
      <c r="BM148" s="292"/>
    </row>
    <row r="149" spans="2:65" ht="15.75" thickBot="1" x14ac:dyDescent="0.3">
      <c r="B149" s="60" t="s">
        <v>84</v>
      </c>
      <c r="C149" s="60" t="s">
        <v>85</v>
      </c>
      <c r="D149" s="61"/>
      <c r="E149" s="61"/>
      <c r="F149" s="61"/>
      <c r="G149" s="61"/>
      <c r="H149" s="61"/>
      <c r="I149" s="61"/>
      <c r="J149" s="61"/>
      <c r="K149" s="61"/>
      <c r="L149" s="61"/>
      <c r="M149" s="61"/>
      <c r="N149" s="61"/>
      <c r="O149" s="61"/>
      <c r="P149" s="61"/>
      <c r="Q149" s="61"/>
      <c r="R149" s="61"/>
      <c r="S149" s="61"/>
      <c r="T149" s="61"/>
      <c r="U149" s="61"/>
      <c r="V149" s="61"/>
      <c r="W149" s="61"/>
      <c r="X149" s="61"/>
      <c r="Y149" s="61"/>
      <c r="Z149" s="61"/>
      <c r="AA149" s="61"/>
      <c r="AB149" s="61"/>
      <c r="AC149" s="61"/>
      <c r="AD149" s="61"/>
      <c r="AE149" s="61"/>
      <c r="AF149" s="61"/>
      <c r="AG149" s="61"/>
      <c r="AH149" s="61"/>
      <c r="AI149" s="61"/>
      <c r="AJ149" s="61"/>
      <c r="AK149" s="61"/>
      <c r="AL149" s="61"/>
      <c r="AM149" s="61"/>
      <c r="AN149" s="61"/>
      <c r="AO149" s="61"/>
      <c r="AP149" s="61"/>
      <c r="AQ149" s="61"/>
      <c r="AR149" s="61"/>
      <c r="AS149" s="61"/>
      <c r="AT149" s="61"/>
      <c r="AU149" s="61"/>
      <c r="AV149" s="61"/>
      <c r="AW149" s="61"/>
      <c r="AX149" s="256"/>
      <c r="AY149" s="256"/>
      <c r="AZ149" s="61"/>
      <c r="BA149" s="61"/>
      <c r="BB149" s="61"/>
      <c r="BC149" s="61"/>
      <c r="BD149" s="61"/>
      <c r="BE149" s="61"/>
      <c r="BF149" s="61"/>
      <c r="BG149" s="61"/>
      <c r="BH149" s="61"/>
      <c r="BI149" s="61"/>
      <c r="BJ149" s="61"/>
      <c r="BL149" s="291"/>
      <c r="BM149" s="292"/>
    </row>
    <row r="150" spans="2:65" ht="15" thickBot="1" x14ac:dyDescent="0.3">
      <c r="AO150" s="178"/>
      <c r="AW150" s="178"/>
      <c r="AZ150" s="178"/>
      <c r="BA150" s="178"/>
      <c r="BB150" s="178"/>
      <c r="BC150" s="178"/>
      <c r="BD150" s="178"/>
      <c r="BE150" s="178"/>
      <c r="BF150" s="178"/>
      <c r="BG150" s="178"/>
      <c r="BH150" s="178"/>
      <c r="BI150" s="178"/>
      <c r="BJ150" s="178"/>
      <c r="BL150" s="291"/>
      <c r="BM150" s="292"/>
    </row>
    <row r="151" spans="2:65" ht="15.75" thickBot="1" x14ac:dyDescent="0.3">
      <c r="B151" s="63" t="s">
        <v>24</v>
      </c>
      <c r="C151" s="63" t="s">
        <v>43</v>
      </c>
      <c r="D151" s="126" t="s">
        <v>35</v>
      </c>
      <c r="E151" s="104" t="s">
        <v>37</v>
      </c>
      <c r="F151" s="104" t="s">
        <v>36</v>
      </c>
      <c r="G151" s="104" t="s">
        <v>38</v>
      </c>
      <c r="H151" s="104"/>
      <c r="I151" s="104" t="s">
        <v>34</v>
      </c>
      <c r="J151" s="104" t="s">
        <v>39</v>
      </c>
      <c r="K151" s="104" t="s">
        <v>40</v>
      </c>
      <c r="L151" s="104" t="s">
        <v>41</v>
      </c>
      <c r="M151" s="104"/>
      <c r="N151" s="104" t="s">
        <v>167</v>
      </c>
      <c r="O151" s="104" t="s">
        <v>176</v>
      </c>
      <c r="P151" s="104" t="s">
        <v>177</v>
      </c>
      <c r="Q151" s="104" t="s">
        <v>185</v>
      </c>
      <c r="R151" s="104"/>
      <c r="S151" s="104" t="str">
        <f>S143</f>
        <v>3M 2015</v>
      </c>
      <c r="T151" s="104" t="str">
        <f>T143</f>
        <v>6M 2015</v>
      </c>
      <c r="U151" s="104" t="str">
        <f>U1</f>
        <v>9M 2015*</v>
      </c>
      <c r="V151" s="104" t="str">
        <f>V1</f>
        <v>12M 2015*</v>
      </c>
      <c r="W151" s="104"/>
      <c r="X151" s="104" t="str">
        <f>X1</f>
        <v>3M 2016*</v>
      </c>
      <c r="Y151" s="104" t="str">
        <f>Y1</f>
        <v>6M 2016*</v>
      </c>
      <c r="Z151" s="104" t="str">
        <f>Z1</f>
        <v>9M 2016*</v>
      </c>
      <c r="AA151" s="104" t="str">
        <f>AA1</f>
        <v>12M 2016*</v>
      </c>
      <c r="AB151" s="104"/>
      <c r="AC151" s="104" t="str">
        <f>AC1</f>
        <v>3M 2017</v>
      </c>
      <c r="AD151" s="104" t="str">
        <f>AD1</f>
        <v>6M 2017</v>
      </c>
      <c r="AE151" s="104" t="str">
        <f>AE1</f>
        <v>9M 2017</v>
      </c>
      <c r="AF151" s="104" t="str">
        <f>AF1</f>
        <v>12M 2017</v>
      </c>
      <c r="AG151" s="104"/>
      <c r="AH151" s="104" t="str">
        <f>AH$1</f>
        <v>3M 2018</v>
      </c>
      <c r="AI151" s="104" t="str">
        <f>AI$1</f>
        <v>6M 2018</v>
      </c>
      <c r="AJ151" s="104" t="str">
        <f>AJ$1</f>
        <v>9M 2018</v>
      </c>
      <c r="AK151" s="104" t="str">
        <f>AK$1</f>
        <v>12M 2018</v>
      </c>
      <c r="AL151" s="104"/>
      <c r="AM151" s="104" t="str">
        <f>AM$1</f>
        <v>3M 2019</v>
      </c>
      <c r="AN151" s="104" t="str">
        <f>AN$1</f>
        <v>6M 2019</v>
      </c>
      <c r="AO151" s="104" t="str">
        <f>AO$1</f>
        <v>9M 2019</v>
      </c>
      <c r="AP151" s="104" t="str">
        <f>AP$1</f>
        <v>12М 2019</v>
      </c>
      <c r="AQ151" s="104"/>
      <c r="AR151" s="104" t="str">
        <f>AR$1</f>
        <v>3M 2020</v>
      </c>
      <c r="AS151" s="104" t="str">
        <f>AS$1</f>
        <v>6M 2020</v>
      </c>
      <c r="AT151" s="104" t="str">
        <f>AT$1</f>
        <v>9M 2020</v>
      </c>
      <c r="AU151" s="104" t="str">
        <f>AU$1</f>
        <v>12M 2020</v>
      </c>
      <c r="AV151" s="104"/>
      <c r="AW151" s="104" t="str">
        <f>AW$1</f>
        <v>3M 2021</v>
      </c>
      <c r="AX151" s="189" t="str">
        <f>AX$1</f>
        <v>6M 2021</v>
      </c>
      <c r="AY151" s="189" t="str">
        <f>AY$1</f>
        <v>9M 2021</v>
      </c>
      <c r="AZ151" s="104" t="str">
        <f>AZ$1</f>
        <v>12M 2021</v>
      </c>
      <c r="BA151" s="104"/>
      <c r="BB151" s="104" t="str">
        <f>BB$1</f>
        <v>3M 2022</v>
      </c>
      <c r="BC151" s="104" t="str">
        <f>BC$1</f>
        <v>6M 2022</v>
      </c>
      <c r="BD151" s="104" t="str">
        <f>BD$1</f>
        <v>9M 2022</v>
      </c>
      <c r="BE151" s="104" t="str">
        <f>BE$1</f>
        <v>12M 2022</v>
      </c>
      <c r="BF151" s="104"/>
      <c r="BG151" s="104" t="str">
        <f>BG$1</f>
        <v>3M 2023</v>
      </c>
      <c r="BH151" s="104" t="str">
        <f>BH$1</f>
        <v>6M 2023</v>
      </c>
      <c r="BI151" s="104" t="str">
        <f>BI$1</f>
        <v>9M 2023</v>
      </c>
      <c r="BJ151" s="104" t="str">
        <f>BJ$1</f>
        <v>12M 2023</v>
      </c>
      <c r="BL151" s="291"/>
      <c r="BM151" s="292"/>
    </row>
    <row r="152" spans="2:65" x14ac:dyDescent="0.25">
      <c r="B152" s="116" t="s">
        <v>45</v>
      </c>
      <c r="C152" s="116" t="s">
        <v>0</v>
      </c>
      <c r="D152" s="69">
        <f>D7/D144</f>
        <v>608.70599586309902</v>
      </c>
      <c r="E152" s="70">
        <f>E7/E144</f>
        <v>1151.212506935605</v>
      </c>
      <c r="F152" s="70">
        <f>F7/F144</f>
        <v>1719.3710206444146</v>
      </c>
      <c r="G152" s="70">
        <f>G7/G144</f>
        <v>2287.0816167034918</v>
      </c>
      <c r="H152" s="71"/>
      <c r="I152" s="72">
        <f>I7/I144</f>
        <v>544.51539083717478</v>
      </c>
      <c r="J152" s="70">
        <f>J7/J144</f>
        <v>1104.2689630491764</v>
      </c>
      <c r="K152" s="70">
        <f>K7/K144</f>
        <v>1635.1013695163995</v>
      </c>
      <c r="L152" s="70">
        <f>L7/L144</f>
        <v>2132.1276061291132</v>
      </c>
      <c r="M152" s="70"/>
      <c r="N152" s="70">
        <f>N7/N144</f>
        <v>496.32284583985285</v>
      </c>
      <c r="O152" s="70">
        <f>O7/O144</f>
        <v>1021.9099132065547</v>
      </c>
      <c r="P152" s="70">
        <f>P7/P144</f>
        <v>1488.5355970136602</v>
      </c>
      <c r="Q152" s="70">
        <f>Q7/Q144</f>
        <v>1942.4179565193626</v>
      </c>
      <c r="R152" s="70"/>
      <c r="S152" s="70">
        <f>S7/S144</f>
        <v>444.63989683544003</v>
      </c>
      <c r="T152" s="70">
        <f>T7/T144</f>
        <v>907.31539040504003</v>
      </c>
      <c r="U152" s="70">
        <f>U7/U144</f>
        <v>1159.2048949267598</v>
      </c>
      <c r="V152" s="70">
        <f>V7/V144</f>
        <v>1509.5500337117912</v>
      </c>
      <c r="W152" s="70"/>
      <c r="X152" s="70">
        <f>X7/X144</f>
        <v>335.1945575606037</v>
      </c>
      <c r="Y152" s="70">
        <f>Y7/Y144</f>
        <v>667.03862746465541</v>
      </c>
      <c r="Z152" s="70">
        <f>Z7/Z144</f>
        <v>976.86446764287302</v>
      </c>
      <c r="AA152" s="70">
        <f>AA7/AA144</f>
        <v>1333.0220526919561</v>
      </c>
      <c r="AB152" s="70"/>
      <c r="AC152" s="70">
        <f>AC7/AC144</f>
        <v>409.15008685070177</v>
      </c>
      <c r="AD152" s="70">
        <f>AD7/AD144</f>
        <v>808.62343109222547</v>
      </c>
      <c r="AE152" s="70">
        <f>AE7/AE144</f>
        <v>1187.7897089881785</v>
      </c>
      <c r="AF152" s="70">
        <f>AF7/AF144</f>
        <v>1616.7491247221647</v>
      </c>
      <c r="AG152" s="70"/>
      <c r="AH152" s="70">
        <f>AH7/AH144</f>
        <v>422.8177418192239</v>
      </c>
      <c r="AI152" s="70">
        <f>AI7/AI144</f>
        <v>832.51900474444687</v>
      </c>
      <c r="AJ152" s="70">
        <f>AJ7/AJ144</f>
        <v>1266.0207891815521</v>
      </c>
      <c r="AK152" s="70">
        <f>AK7/AK144</f>
        <v>1723.2624968504715</v>
      </c>
      <c r="AL152" s="70"/>
      <c r="AM152" s="70">
        <f>AM7/AM144</f>
        <v>446.17108568196699</v>
      </c>
      <c r="AN152" s="70">
        <f>AN7/AN144</f>
        <v>925.52006170950017</v>
      </c>
      <c r="AO152" s="70">
        <f>AO7/AO144</f>
        <v>1377.0208162707113</v>
      </c>
      <c r="AP152" s="241">
        <f>AP7/AP144</f>
        <v>1773.8943186259291</v>
      </c>
      <c r="AQ152" s="70"/>
      <c r="AR152" s="70">
        <f>AR7/AR144</f>
        <v>422.99244672485531</v>
      </c>
      <c r="AS152" s="70">
        <f>AS7/AS144</f>
        <v>813.47644706608207</v>
      </c>
      <c r="AT152" s="70">
        <f>AT7/AT144</f>
        <v>1216.3135898544458</v>
      </c>
      <c r="AU152" s="70">
        <f>AU7/AU144</f>
        <v>1661.39959859397</v>
      </c>
      <c r="AV152" s="70"/>
      <c r="AW152" s="70">
        <f>AW7/AW144</f>
        <v>523.96107686968503</v>
      </c>
      <c r="AX152" s="191">
        <f>AX7/AX144</f>
        <v>1157.5686507867058</v>
      </c>
      <c r="AY152" s="241">
        <f>AY7/AY144</f>
        <v>1854.0738548764784</v>
      </c>
      <c r="AZ152" s="298"/>
      <c r="BA152" s="70"/>
      <c r="BB152" s="70">
        <f>BB7/BB144</f>
        <v>1140.4182443682009</v>
      </c>
      <c r="BC152" s="70">
        <f>BC7/BC144</f>
        <v>1933.602018414758</v>
      </c>
      <c r="BD152" s="70">
        <f>BD7/BD144</f>
        <v>2796.377463232951</v>
      </c>
      <c r="BE152" s="70">
        <f>BE7/BE144</f>
        <v>3751.965735659247</v>
      </c>
      <c r="BF152" s="70"/>
      <c r="BG152" s="70">
        <f>BG7/BG144</f>
        <v>727.78939673343984</v>
      </c>
      <c r="BH152" s="70">
        <f>BH7/BH144</f>
        <v>1143.7900847338606</v>
      </c>
      <c r="BI152" s="70">
        <f>BI7/BI144</f>
        <v>1578.5177535329301</v>
      </c>
      <c r="BJ152" s="70">
        <f>BJ7/BJ144</f>
        <v>2105.1631384712118</v>
      </c>
      <c r="BL152" s="291">
        <f t="shared" si="30"/>
        <v>-0.43891728049021761</v>
      </c>
      <c r="BM152" s="292">
        <f t="shared" si="31"/>
        <v>0.56108271950978239</v>
      </c>
    </row>
    <row r="153" spans="2:65" x14ac:dyDescent="0.25">
      <c r="B153" s="53" t="s">
        <v>46</v>
      </c>
      <c r="C153" s="53" t="s">
        <v>191</v>
      </c>
      <c r="D153" s="19">
        <f>D8/D144</f>
        <v>-356.9564039360036</v>
      </c>
      <c r="E153" s="20">
        <f>E8/E144</f>
        <v>-652.53435164333041</v>
      </c>
      <c r="F153" s="20">
        <f>F8/F144</f>
        <v>-938.64557206251209</v>
      </c>
      <c r="G153" s="20">
        <f>G8/G144</f>
        <v>-1300.6184691682024</v>
      </c>
      <c r="H153" s="21"/>
      <c r="I153" s="22">
        <f>I8/I144</f>
        <v>-310.28269689815943</v>
      </c>
      <c r="J153" s="20">
        <f>J8/J144</f>
        <v>-639.90921078508813</v>
      </c>
      <c r="K153" s="20">
        <f>K8/K144</f>
        <v>-975.55112755795926</v>
      </c>
      <c r="L153" s="20">
        <f>L8/L144</f>
        <v>-1319.0467219291636</v>
      </c>
      <c r="M153" s="20"/>
      <c r="N153" s="20">
        <f>N8/N144</f>
        <v>-298.00538343378406</v>
      </c>
      <c r="O153" s="20">
        <f>O8/O144</f>
        <v>-618.50335624192394</v>
      </c>
      <c r="P153" s="20">
        <f>P8/P144</f>
        <v>-893.9238946755662</v>
      </c>
      <c r="Q153" s="20">
        <f>Q8/Q144</f>
        <v>-1110.9347061686494</v>
      </c>
      <c r="R153" s="20"/>
      <c r="S153" s="20">
        <f>S8/S144</f>
        <v>-199.76878017876928</v>
      </c>
      <c r="T153" s="20">
        <f>T8/T144</f>
        <v>-447.84726674657821</v>
      </c>
      <c r="U153" s="20">
        <f>U8/U144</f>
        <v>-486.33803268345429</v>
      </c>
      <c r="V153" s="20">
        <f>V8/V144</f>
        <v>-619.722792287792</v>
      </c>
      <c r="W153" s="20"/>
      <c r="X153" s="20">
        <f>X8/X144</f>
        <v>-142.07746927104063</v>
      </c>
      <c r="Y153" s="20">
        <f>Y8/Y144</f>
        <v>-302.75426533235219</v>
      </c>
      <c r="Z153" s="20">
        <f>Z8/Z144</f>
        <v>-464.89007075081878</v>
      </c>
      <c r="AA153" s="20">
        <f>AA8/AA144</f>
        <v>-675.9314924017192</v>
      </c>
      <c r="AB153" s="20"/>
      <c r="AC153" s="20">
        <f>AC8/AC144</f>
        <v>-217.67063358521739</v>
      </c>
      <c r="AD153" s="20">
        <f>AD8/AD144</f>
        <v>-429.98161631560617</v>
      </c>
      <c r="AE153" s="20">
        <f>AE8/AE144</f>
        <v>-647.54244493814963</v>
      </c>
      <c r="AF153" s="20">
        <f>AF8/AF144</f>
        <v>-889.57018417250902</v>
      </c>
      <c r="AG153" s="20"/>
      <c r="AH153" s="20">
        <f>AH8/AH144</f>
        <v>-224.87574784239888</v>
      </c>
      <c r="AI153" s="20">
        <f>AI8/AI144</f>
        <v>-446.05550463661848</v>
      </c>
      <c r="AJ153" s="20">
        <f>AJ8/AJ144</f>
        <v>-667.75398057809946</v>
      </c>
      <c r="AK153" s="20">
        <f>AK8/AK144</f>
        <v>-868.21735095155623</v>
      </c>
      <c r="AL153" s="20"/>
      <c r="AM153" s="20">
        <f>AM8/AM144</f>
        <v>-232.70338484524498</v>
      </c>
      <c r="AN153" s="20">
        <f>AN8/AN144</f>
        <v>-464.96394157187814</v>
      </c>
      <c r="AO153" s="20">
        <f>AO8/AO144</f>
        <v>-710.26092942566629</v>
      </c>
      <c r="AP153" s="242">
        <f>AP8/AP144</f>
        <v>-923.50326942772278</v>
      </c>
      <c r="AQ153" s="20"/>
      <c r="AR153" s="20">
        <f>AR8/AR144</f>
        <v>-264.74123931559552</v>
      </c>
      <c r="AS153" s="20">
        <f>AS8/AS144</f>
        <v>-460.36262782645304</v>
      </c>
      <c r="AT153" s="20">
        <f>AT8/AT144</f>
        <v>-666.73448454176309</v>
      </c>
      <c r="AU153" s="20">
        <f>AU8/AU144</f>
        <v>-913.82244990741049</v>
      </c>
      <c r="AV153" s="20"/>
      <c r="AW153" s="20">
        <f>AW8/AW144</f>
        <v>-240.43130745452737</v>
      </c>
      <c r="AX153" s="205">
        <f>AX8/AX144</f>
        <v>-437.07364620258193</v>
      </c>
      <c r="AY153" s="242">
        <f>AY8/AY144</f>
        <v>-672.50122623038533</v>
      </c>
      <c r="AZ153" s="326"/>
      <c r="BA153" s="20"/>
      <c r="BB153" s="20">
        <f>BB8/BB144</f>
        <v>-353.48260064854719</v>
      </c>
      <c r="BC153" s="20">
        <f>BC8/BC144</f>
        <v>-646.403879550444</v>
      </c>
      <c r="BD153" s="20">
        <f>BD8/BD144</f>
        <v>-1001.3382710105008</v>
      </c>
      <c r="BE153" s="20">
        <f>BE8/BE144</f>
        <v>-1334.4391052292215</v>
      </c>
      <c r="BF153" s="20"/>
      <c r="BG153" s="20">
        <f>BG8/BG144</f>
        <v>-307.98171869546462</v>
      </c>
      <c r="BH153" s="20">
        <f>BH8/BH144</f>
        <v>-567.55821876836808</v>
      </c>
      <c r="BI153" s="20">
        <f>BI8/BI144</f>
        <v>-799.04804978390052</v>
      </c>
      <c r="BJ153" s="20">
        <f>BJ8/BJ144</f>
        <v>-1062.0364917779712</v>
      </c>
      <c r="BL153" s="291">
        <f t="shared" si="30"/>
        <v>-0.20413266696381682</v>
      </c>
      <c r="BM153" s="292">
        <f t="shared" si="31"/>
        <v>0.79586733303618318</v>
      </c>
    </row>
    <row r="154" spans="2:65" s="23" customFormat="1" ht="24" x14ac:dyDescent="0.25">
      <c r="B154" s="219" t="s">
        <v>192</v>
      </c>
      <c r="C154" s="219" t="s">
        <v>193</v>
      </c>
      <c r="D154" s="129">
        <f>D9/D144</f>
        <v>12.490004692012345</v>
      </c>
      <c r="E154" s="24">
        <f>E9/E144</f>
        <v>25.359835503769705</v>
      </c>
      <c r="F154" s="24">
        <f>F9/F144</f>
        <v>39.423757154800953</v>
      </c>
      <c r="G154" s="24">
        <f>G9/G144</f>
        <v>63.35851593128978</v>
      </c>
      <c r="H154" s="25"/>
      <c r="I154" s="26">
        <f>I9/I144</f>
        <v>19.694747848044663</v>
      </c>
      <c r="J154" s="24">
        <f>J9/J144</f>
        <v>32.982019479702998</v>
      </c>
      <c r="K154" s="24">
        <f>K9/K144</f>
        <v>55.508112724167376</v>
      </c>
      <c r="L154" s="24">
        <f>L9/L144</f>
        <v>80.570208490329065</v>
      </c>
      <c r="M154" s="24"/>
      <c r="N154" s="24">
        <f>N9/N144</f>
        <v>22.368996913536105</v>
      </c>
      <c r="O154" s="24">
        <f>O9/O144</f>
        <v>51.058331141579664</v>
      </c>
      <c r="P154" s="24">
        <f>P9/P144</f>
        <v>76.297481052792207</v>
      </c>
      <c r="Q154" s="24">
        <f>Q9/Q144</f>
        <v>100.75035722000848</v>
      </c>
      <c r="R154" s="24"/>
      <c r="S154" s="24">
        <f>S9/S144</f>
        <v>17.349526224476179</v>
      </c>
      <c r="T154" s="24">
        <f>T9/T144</f>
        <v>38.486466144454049</v>
      </c>
      <c r="U154" s="24">
        <f>U9/U144</f>
        <v>52.650490825386271</v>
      </c>
      <c r="V154" s="24">
        <f>V9/V144</f>
        <v>69.178892317484681</v>
      </c>
      <c r="W154" s="24"/>
      <c r="X154" s="24">
        <f>X9/X144</f>
        <v>14.940712839499225</v>
      </c>
      <c r="Y154" s="24">
        <f>Y9/Y144</f>
        <v>30.117438082048668</v>
      </c>
      <c r="Z154" s="24">
        <f>Z9/Z144</f>
        <v>45.98730083505567</v>
      </c>
      <c r="AA154" s="24">
        <f>AA9/AA144</f>
        <v>90.92278798058922</v>
      </c>
      <c r="AB154" s="24"/>
      <c r="AC154" s="24">
        <f>AC9/AC144</f>
        <v>29.335481655976043</v>
      </c>
      <c r="AD154" s="24">
        <f>AD9/AD144</f>
        <v>65.360378848760575</v>
      </c>
      <c r="AE154" s="24">
        <f>AE9/AE144</f>
        <v>105.44378617076715</v>
      </c>
      <c r="AF154" s="24">
        <f>AF9/AF144</f>
        <v>136.35997525401481</v>
      </c>
      <c r="AG154" s="24"/>
      <c r="AH154" s="24">
        <f>AH9/AH144</f>
        <v>36.251566886953832</v>
      </c>
      <c r="AI154" s="24">
        <f>AI9/AI144</f>
        <v>76.490726762993319</v>
      </c>
      <c r="AJ154" s="24">
        <f>AJ9/AJ144</f>
        <v>111.28690437822898</v>
      </c>
      <c r="AK154" s="24">
        <f>AK9/AK144</f>
        <v>143.9374368100938</v>
      </c>
      <c r="AL154" s="24"/>
      <c r="AM154" s="24">
        <f>AM9/AM144</f>
        <v>41.737804924153636</v>
      </c>
      <c r="AN154" s="24">
        <f>AN9/AN144</f>
        <v>79.080601912504747</v>
      </c>
      <c r="AO154" s="24">
        <f>AO9/AO144</f>
        <v>120.37695781582048</v>
      </c>
      <c r="AP154" s="243">
        <f>AP9/AP144</f>
        <v>175.2345291112687</v>
      </c>
      <c r="AQ154" s="24"/>
      <c r="AR154" s="24">
        <f>AR9/AR144</f>
        <v>52.574651485798817</v>
      </c>
      <c r="AS154" s="24">
        <f>AS9/AS144</f>
        <v>87.93249091124008</v>
      </c>
      <c r="AT154" s="24">
        <f>AT9/AT144</f>
        <v>126.36730726301185</v>
      </c>
      <c r="AU154" s="24">
        <f>AU9/AU144</f>
        <v>167.79770023175101</v>
      </c>
      <c r="AV154" s="24"/>
      <c r="AW154" s="24">
        <f>AW9/AW144</f>
        <v>39.722146744613369</v>
      </c>
      <c r="AX154" s="257">
        <f>AX9/AX144</f>
        <v>79.525459051860508</v>
      </c>
      <c r="AY154" s="243">
        <f>AY9/AY144</f>
        <v>119.21796903818948</v>
      </c>
      <c r="AZ154" s="327"/>
      <c r="BA154" s="24"/>
      <c r="BB154" s="24">
        <f>BB9/BB144</f>
        <v>37.713795743662374</v>
      </c>
      <c r="BC154" s="24">
        <f>BC9/BC144</f>
        <v>80.107474032569868</v>
      </c>
      <c r="BD154" s="24">
        <f>BD9/BD144</f>
        <v>133.2039907383149</v>
      </c>
      <c r="BE154" s="24">
        <f>BE9/BE144</f>
        <v>175.78563780281081</v>
      </c>
      <c r="BF154" s="24"/>
      <c r="BG154" s="24">
        <f>BG9/BG144</f>
        <v>46.225427282895772</v>
      </c>
      <c r="BH154" s="24">
        <f>BH9/BH144</f>
        <v>83.004332922407912</v>
      </c>
      <c r="BI154" s="24">
        <f>BI9/BI144</f>
        <v>115.76498245325504</v>
      </c>
      <c r="BJ154" s="24">
        <f>BJ9/BJ144</f>
        <v>146.70379815734586</v>
      </c>
      <c r="BL154" s="291">
        <f t="shared" si="30"/>
        <v>-0.16543922477948836</v>
      </c>
      <c r="BM154" s="292">
        <f t="shared" si="31"/>
        <v>0.83456077522051164</v>
      </c>
    </row>
    <row r="155" spans="2:65" x14ac:dyDescent="0.25">
      <c r="B155" s="3" t="s">
        <v>49</v>
      </c>
      <c r="C155" s="3" t="s">
        <v>2</v>
      </c>
      <c r="D155" s="4">
        <f>SUM(D152:D153)</f>
        <v>251.74959192709542</v>
      </c>
      <c r="E155" s="2">
        <f>SUM(E152:E153)</f>
        <v>498.6781552922746</v>
      </c>
      <c r="F155" s="2">
        <f>SUM(F152:F153)</f>
        <v>780.72544858190247</v>
      </c>
      <c r="G155" s="2">
        <f>SUM(G152:G153)</f>
        <v>986.46314753528941</v>
      </c>
      <c r="H155" s="2"/>
      <c r="I155" s="2">
        <f>SUM(I152:I153)</f>
        <v>234.23269393901535</v>
      </c>
      <c r="J155" s="2">
        <f>SUM(J152:J153)</f>
        <v>464.35975226408823</v>
      </c>
      <c r="K155" s="2">
        <f>SUM(K152:K153)</f>
        <v>659.55024195844021</v>
      </c>
      <c r="L155" s="2">
        <f>SUM(L152:L153)</f>
        <v>813.08088419994965</v>
      </c>
      <c r="M155" s="2"/>
      <c r="N155" s="2">
        <f>SUM(N152:N153)</f>
        <v>198.31746240606878</v>
      </c>
      <c r="O155" s="2">
        <f>SUM(O152:O153)</f>
        <v>403.40655696463079</v>
      </c>
      <c r="P155" s="2">
        <f>SUM(P152:P153)</f>
        <v>594.61170233809401</v>
      </c>
      <c r="Q155" s="2">
        <f>SUM(Q152:Q153)</f>
        <v>831.48325035071321</v>
      </c>
      <c r="R155" s="2"/>
      <c r="S155" s="2">
        <f>SUM(S152:S153)</f>
        <v>244.87111665667075</v>
      </c>
      <c r="T155" s="2">
        <f>SUM(T152:T153)</f>
        <v>459.46812365846182</v>
      </c>
      <c r="U155" s="2">
        <f>SUM(U152:U153)</f>
        <v>672.8668622433056</v>
      </c>
      <c r="V155" s="2">
        <f>SUM(V152:V153)</f>
        <v>889.82724142399923</v>
      </c>
      <c r="W155" s="2"/>
      <c r="X155" s="2">
        <f>SUM(X152:X153)</f>
        <v>193.11708828956307</v>
      </c>
      <c r="Y155" s="2">
        <f>SUM(Y152:Y153)</f>
        <v>364.28436213230322</v>
      </c>
      <c r="Z155" s="2">
        <f>SUM(Z152:Z153)</f>
        <v>511.97439689205424</v>
      </c>
      <c r="AA155" s="2">
        <f>SUM(AA152:AA153)</f>
        <v>657.09056029023691</v>
      </c>
      <c r="AB155" s="2"/>
      <c r="AC155" s="2">
        <f>SUM(AC152:AC153)</f>
        <v>191.47945326548438</v>
      </c>
      <c r="AD155" s="2">
        <f>SUM(AD152:AD153)</f>
        <v>378.6418147766193</v>
      </c>
      <c r="AE155" s="2">
        <f>SUM(AE152:AE153)</f>
        <v>540.24726405002889</v>
      </c>
      <c r="AF155" s="2">
        <f>SUM(AF152:AF153)</f>
        <v>727.17894054965564</v>
      </c>
      <c r="AG155" s="2"/>
      <c r="AH155" s="2">
        <f>SUM(AH152:AH153)</f>
        <v>197.94199397682502</v>
      </c>
      <c r="AI155" s="2">
        <f>SUM(AI152:AI153)</f>
        <v>386.46350010782839</v>
      </c>
      <c r="AJ155" s="2">
        <f>SUM(AJ152:AJ153)</f>
        <v>598.26680860345266</v>
      </c>
      <c r="AK155" s="2">
        <f>SUM(AK152:AK153)</f>
        <v>855.04514589891528</v>
      </c>
      <c r="AL155" s="2"/>
      <c r="AM155" s="2">
        <f>SUM(AM152:AM153)</f>
        <v>213.467700836722</v>
      </c>
      <c r="AN155" s="2">
        <f>SUM(AN152:AN153)</f>
        <v>460.55612013762203</v>
      </c>
      <c r="AO155" s="2">
        <f>SUM(AO152:AO153)</f>
        <v>666.759886845045</v>
      </c>
      <c r="AP155" s="228">
        <f>SUM(AP152:AP153)</f>
        <v>850.39104919820636</v>
      </c>
      <c r="AQ155" s="2"/>
      <c r="AR155" s="2">
        <f>SUM(AR152:AR153)</f>
        <v>158.25120740925979</v>
      </c>
      <c r="AS155" s="2">
        <f>SUM(AS152:AS153)</f>
        <v>353.11381923962904</v>
      </c>
      <c r="AT155" s="2">
        <f>SUM(AT152:AT153)</f>
        <v>549.57910531268271</v>
      </c>
      <c r="AU155" s="2">
        <f>SUM(AU152:AU153)</f>
        <v>747.57714868655955</v>
      </c>
      <c r="AV155" s="2"/>
      <c r="AW155" s="2">
        <f>SUM(AW152:AW153)</f>
        <v>283.52976941515766</v>
      </c>
      <c r="AX155" s="154">
        <f>SUM(AX152:AX153)</f>
        <v>720.49500458412388</v>
      </c>
      <c r="AY155" s="228">
        <f>SUM(AY152:AY153)</f>
        <v>1181.5726286460931</v>
      </c>
      <c r="AZ155" s="328"/>
      <c r="BA155" s="2"/>
      <c r="BB155" s="2">
        <f>SUM(BB152:BB153)</f>
        <v>786.93564371965374</v>
      </c>
      <c r="BC155" s="2">
        <f>SUM(BC152:BC153)</f>
        <v>1287.1981388643139</v>
      </c>
      <c r="BD155" s="2">
        <f>SUM(BD152:BD153)</f>
        <v>1795.0391922224503</v>
      </c>
      <c r="BE155" s="2">
        <f>SUM(BE152:BE153)</f>
        <v>2417.5266304300258</v>
      </c>
      <c r="BF155" s="2"/>
      <c r="BG155" s="2">
        <f>SUM(BG152:BG153)</f>
        <v>419.80767803797522</v>
      </c>
      <c r="BH155" s="2">
        <f>SUM(BH152:BH153)</f>
        <v>576.23186596549249</v>
      </c>
      <c r="BI155" s="2">
        <f>SUM(BI152:BI153)</f>
        <v>779.46970374902958</v>
      </c>
      <c r="BJ155" s="2">
        <f>SUM(BJ152:BJ153)</f>
        <v>1043.1266466932407</v>
      </c>
      <c r="BL155" s="291">
        <f t="shared" si="30"/>
        <v>-0.56851493027495992</v>
      </c>
      <c r="BM155" s="292">
        <f t="shared" si="31"/>
        <v>0.43148506972504003</v>
      </c>
    </row>
    <row r="156" spans="2:65" x14ac:dyDescent="0.25">
      <c r="B156" s="53" t="s">
        <v>47</v>
      </c>
      <c r="C156" s="53" t="s">
        <v>3</v>
      </c>
      <c r="D156" s="19">
        <f>D11/D144</f>
        <v>-55.643301326319545</v>
      </c>
      <c r="E156" s="20">
        <f>E11/E144</f>
        <v>-90.831946212343752</v>
      </c>
      <c r="F156" s="20">
        <f>F11/F144</f>
        <v>-170.04308958775485</v>
      </c>
      <c r="G156" s="20">
        <f>G11/G144</f>
        <v>-217.12352337671945</v>
      </c>
      <c r="H156" s="21"/>
      <c r="I156" s="22">
        <f>I11/I144</f>
        <v>-58.393776591197529</v>
      </c>
      <c r="J156" s="20">
        <f>J11/J144</f>
        <v>-116.87176990608346</v>
      </c>
      <c r="K156" s="20">
        <f>K11/K144</f>
        <v>-179.55530252712148</v>
      </c>
      <c r="L156" s="20">
        <f>L11/L144</f>
        <v>-237.94272795779955</v>
      </c>
      <c r="M156" s="20"/>
      <c r="N156" s="20">
        <f>N11/N144</f>
        <v>-53.548289286623515</v>
      </c>
      <c r="O156" s="20">
        <f>O11/O144</f>
        <v>-120.84186211391783</v>
      </c>
      <c r="P156" s="20">
        <f>P11/P144</f>
        <v>-171.01939086351794</v>
      </c>
      <c r="Q156" s="20">
        <f>Q11/Q144</f>
        <v>-229.89612640773314</v>
      </c>
      <c r="R156" s="20"/>
      <c r="S156" s="20">
        <f>S11/S144</f>
        <v>-43.012032113506748</v>
      </c>
      <c r="T156" s="20">
        <f>T11/T144</f>
        <v>-92.095726591029461</v>
      </c>
      <c r="U156" s="20">
        <f>U11/U144</f>
        <v>-131.22978793036842</v>
      </c>
      <c r="V156" s="20">
        <f>V11/V144</f>
        <v>-170.6587661320354</v>
      </c>
      <c r="W156" s="20"/>
      <c r="X156" s="20">
        <f>X11/X144</f>
        <v>-43.696560152113882</v>
      </c>
      <c r="Y156" s="20">
        <f>Y11/Y144</f>
        <v>-86.480885532385486</v>
      </c>
      <c r="Z156" s="20">
        <f>Z11/Z144</f>
        <v>-138.13742655415575</v>
      </c>
      <c r="AA156" s="20">
        <f>AA11/AA144</f>
        <v>-178.16092811356475</v>
      </c>
      <c r="AB156" s="20"/>
      <c r="AC156" s="20">
        <f>AC11/AC144</f>
        <v>-59.656744271422895</v>
      </c>
      <c r="AD156" s="20">
        <f>AD11/AD144</f>
        <v>-120.80460523365905</v>
      </c>
      <c r="AE156" s="20">
        <f>AE11/AE144</f>
        <v>-176.73962533256534</v>
      </c>
      <c r="AF156" s="20">
        <f>AF11/AF144</f>
        <v>-235.25823052496105</v>
      </c>
      <c r="AG156" s="20"/>
      <c r="AH156" s="20">
        <f>AH11/AH144</f>
        <v>-61.690954513249757</v>
      </c>
      <c r="AI156" s="20">
        <f>AI11/AI144</f>
        <v>-128.60214039249516</v>
      </c>
      <c r="AJ156" s="20">
        <f>AJ11/AJ144</f>
        <v>-196.44897600421905</v>
      </c>
      <c r="AK156" s="20">
        <f>AK11/AK144</f>
        <v>-282.50074153454597</v>
      </c>
      <c r="AL156" s="20"/>
      <c r="AM156" s="20">
        <f>AM11/AM144</f>
        <v>-75.929535697165008</v>
      </c>
      <c r="AN156" s="20">
        <f>AN11/AN144</f>
        <v>-148.74866847060841</v>
      </c>
      <c r="AO156" s="20">
        <f>AO11/AO144</f>
        <v>-231.21165231741776</v>
      </c>
      <c r="AP156" s="242">
        <f>AP11/AP144</f>
        <v>-332.36478564510378</v>
      </c>
      <c r="AQ156" s="20"/>
      <c r="AR156" s="20">
        <f>AR11/AR144</f>
        <v>-66.705030595735579</v>
      </c>
      <c r="AS156" s="20">
        <f>AS11/AS144</f>
        <v>-149.52848003644155</v>
      </c>
      <c r="AT156" s="20">
        <f>AT11/AT144</f>
        <v>-238.06899903642102</v>
      </c>
      <c r="AU156" s="20">
        <f>AU11/AU144</f>
        <v>-299.97338744552741</v>
      </c>
      <c r="AV156" s="20"/>
      <c r="AW156" s="20">
        <f>AW11/AW144</f>
        <v>-72.140153400393331</v>
      </c>
      <c r="AX156" s="205">
        <f>AX11/AX144</f>
        <v>-186.99993672428349</v>
      </c>
      <c r="AY156" s="242">
        <f>AY11/AY144</f>
        <v>-273.31087608925066</v>
      </c>
      <c r="AZ156" s="326"/>
      <c r="BA156" s="20"/>
      <c r="BB156" s="20">
        <f>BB11/BB144</f>
        <v>-116.47590952871698</v>
      </c>
      <c r="BC156" s="20">
        <f>BC11/BC144</f>
        <v>-201.97254169533733</v>
      </c>
      <c r="BD156" s="20">
        <f>BD11/BD144</f>
        <v>-269.6793106134096</v>
      </c>
      <c r="BE156" s="20">
        <f>BE11/BE144</f>
        <v>-339.93003585735249</v>
      </c>
      <c r="BF156" s="20"/>
      <c r="BG156" s="20">
        <f>BG11/BG144</f>
        <v>-48.575174032412768</v>
      </c>
      <c r="BH156" s="20">
        <f>BH11/BH144</f>
        <v>-95.683202513407082</v>
      </c>
      <c r="BI156" s="20">
        <f>BI11/BI144</f>
        <v>-143.40926845431437</v>
      </c>
      <c r="BJ156" s="20">
        <f>BJ11/BJ144</f>
        <v>-197.76741828999633</v>
      </c>
      <c r="BL156" s="291">
        <f t="shared" si="30"/>
        <v>-0.41821140402848356</v>
      </c>
      <c r="BM156" s="292">
        <f t="shared" si="31"/>
        <v>0.58178859597151644</v>
      </c>
    </row>
    <row r="157" spans="2:65" x14ac:dyDescent="0.25">
      <c r="B157" s="53" t="s">
        <v>48</v>
      </c>
      <c r="C157" s="53" t="s">
        <v>4</v>
      </c>
      <c r="D157" s="19">
        <f>D12/D144</f>
        <v>-43.979355145683684</v>
      </c>
      <c r="E157" s="20">
        <f>E12/E144</f>
        <v>-99.513691700120759</v>
      </c>
      <c r="F157" s="20">
        <f>F12/F144</f>
        <v>-142.99954981027719</v>
      </c>
      <c r="G157" s="20">
        <f>G12/G144</f>
        <v>-176.11737727905728</v>
      </c>
      <c r="H157" s="21"/>
      <c r="I157" s="22">
        <f>I12/I144</f>
        <v>-49.056033037199725</v>
      </c>
      <c r="J157" s="20">
        <f>J12/J144</f>
        <v>-91.466265165119665</v>
      </c>
      <c r="K157" s="20">
        <f>K12/K144</f>
        <v>-135.27532656482271</v>
      </c>
      <c r="L157" s="20">
        <f>L12/L144</f>
        <v>-165.50489826676716</v>
      </c>
      <c r="M157" s="20"/>
      <c r="N157" s="20">
        <f>N12/N144</f>
        <v>-41.963322854421307</v>
      </c>
      <c r="O157" s="20">
        <f>O12/O144</f>
        <v>-79.217601116079095</v>
      </c>
      <c r="P157" s="20">
        <f>P12/P144</f>
        <v>-128.51886808448108</v>
      </c>
      <c r="Q157" s="20">
        <f>Q12/Q144</f>
        <v>-167.76977593391234</v>
      </c>
      <c r="R157" s="20"/>
      <c r="S157" s="20">
        <f>S12/S144</f>
        <v>-34.618656127244869</v>
      </c>
      <c r="T157" s="20">
        <f>T12/T144</f>
        <v>-72.251414713015365</v>
      </c>
      <c r="U157" s="20">
        <f>U12/U144</f>
        <v>-81.818289171138545</v>
      </c>
      <c r="V157" s="20">
        <f>V12/V144</f>
        <v>-107.31997001209031</v>
      </c>
      <c r="W157" s="20"/>
      <c r="X157" s="20">
        <f>X12/X144</f>
        <v>-26.156297275966356</v>
      </c>
      <c r="Y157" s="20">
        <f>Y12/Y144</f>
        <v>-53.531041884019395</v>
      </c>
      <c r="Z157" s="20">
        <f>Z12/Z144</f>
        <v>-84.193035498276217</v>
      </c>
      <c r="AA157" s="20">
        <f>AA12/AA144</f>
        <v>-116.44680606669064</v>
      </c>
      <c r="AB157" s="20"/>
      <c r="AC157" s="20">
        <f>AC12/AC144</f>
        <v>-32.666741450049798</v>
      </c>
      <c r="AD157" s="20">
        <f>AD12/AD144</f>
        <v>-62.135473612687157</v>
      </c>
      <c r="AE157" s="20">
        <f>AE12/AE144</f>
        <v>-87.306974958172191</v>
      </c>
      <c r="AF157" s="20">
        <f>AF12/AF144</f>
        <v>-122.73597370482015</v>
      </c>
      <c r="AG157" s="20"/>
      <c r="AH157" s="20">
        <f>AH12/AH144</f>
        <v>-32.524441678401836</v>
      </c>
      <c r="AI157" s="20">
        <f>AI12/AI144</f>
        <v>-69.63351843864568</v>
      </c>
      <c r="AJ157" s="20">
        <f>AJ12/AJ144</f>
        <v>-97.386214552427091</v>
      </c>
      <c r="AK157" s="20">
        <f>AK12/AK144</f>
        <v>-129.40973850143044</v>
      </c>
      <c r="AL157" s="20"/>
      <c r="AM157" s="20">
        <f>AM12/AM144</f>
        <v>-29.927215922065237</v>
      </c>
      <c r="AN157" s="20">
        <f>AN12/AN144</f>
        <v>-69.132393814357258</v>
      </c>
      <c r="AO157" s="20">
        <f>AO12/AO144</f>
        <v>-100.18608181760908</v>
      </c>
      <c r="AP157" s="242">
        <f>AP12/AP144</f>
        <v>-132.2291580740885</v>
      </c>
      <c r="AQ157" s="20"/>
      <c r="AR157" s="20">
        <f>AR12/AR144</f>
        <v>-32.885519826217426</v>
      </c>
      <c r="AS157" s="20">
        <f>AS12/AS144</f>
        <v>-67.246732803431968</v>
      </c>
      <c r="AT157" s="20">
        <f>AT12/AT144</f>
        <v>-91.879092031682248</v>
      </c>
      <c r="AU157" s="20">
        <f>AU12/AU144</f>
        <v>-123.85926394109755</v>
      </c>
      <c r="AV157" s="20"/>
      <c r="AW157" s="20">
        <f>AW12/AW144</f>
        <v>-38.686384706233675</v>
      </c>
      <c r="AX157" s="205">
        <f>AX12/AX144</f>
        <v>-72.565130233541254</v>
      </c>
      <c r="AY157" s="242">
        <f>AY12/AY144</f>
        <v>-95.558140886101782</v>
      </c>
      <c r="AZ157" s="326"/>
      <c r="BA157" s="20"/>
      <c r="BB157" s="20">
        <f>BB12/BB144</f>
        <v>-56.303467089891519</v>
      </c>
      <c r="BC157" s="20">
        <f>BC12/BC144</f>
        <v>-95.193158360365672</v>
      </c>
      <c r="BD157" s="20">
        <f>BD12/BD144</f>
        <v>-132.82162759245753</v>
      </c>
      <c r="BE157" s="20">
        <f>BE12/BE144</f>
        <v>-164.43615844923514</v>
      </c>
      <c r="BF157" s="20"/>
      <c r="BG157" s="20">
        <f>BG12/BG144</f>
        <v>-61.505651759286998</v>
      </c>
      <c r="BH157" s="20">
        <f>BH12/BH144</f>
        <v>-90.598650708196132</v>
      </c>
      <c r="BI157" s="20">
        <f>BI12/BI144</f>
        <v>-125.74159485521216</v>
      </c>
      <c r="BJ157" s="20">
        <f>BJ12/BJ144</f>
        <v>-199.62086464445503</v>
      </c>
      <c r="BL157" s="291">
        <f t="shared" si="30"/>
        <v>0.21397183275892528</v>
      </c>
      <c r="BM157" s="292">
        <f t="shared" si="31"/>
        <v>1.2139718327589253</v>
      </c>
    </row>
    <row r="158" spans="2:65" ht="24" x14ac:dyDescent="0.25">
      <c r="B158" s="53" t="s">
        <v>166</v>
      </c>
      <c r="C158" s="53" t="s">
        <v>165</v>
      </c>
      <c r="D158" s="19"/>
      <c r="E158" s="20"/>
      <c r="F158" s="20"/>
      <c r="G158" s="20"/>
      <c r="H158" s="21"/>
      <c r="I158" s="22"/>
      <c r="J158" s="20"/>
      <c r="K158" s="20"/>
      <c r="L158" s="20">
        <f>L13/L144</f>
        <v>6.2484300427028385</v>
      </c>
      <c r="M158" s="20"/>
      <c r="N158" s="20">
        <f>N13/N144</f>
        <v>0</v>
      </c>
      <c r="O158" s="20">
        <f>O13/O144</f>
        <v>0</v>
      </c>
      <c r="P158" s="20">
        <f>P13/P144</f>
        <v>5.1712737158003605</v>
      </c>
      <c r="Q158" s="20">
        <f>Q13/Q144</f>
        <v>4.0081516434723081</v>
      </c>
      <c r="R158" s="20"/>
      <c r="S158" s="20">
        <f>S13/S144</f>
        <v>0</v>
      </c>
      <c r="T158" s="20">
        <f>T13/T144</f>
        <v>0</v>
      </c>
      <c r="U158" s="20">
        <f>U13/U144</f>
        <v>0</v>
      </c>
      <c r="V158" s="20">
        <f>V13/V144</f>
        <v>-18.324122058010527</v>
      </c>
      <c r="W158" s="20"/>
      <c r="X158" s="20">
        <f>X13/X144</f>
        <v>0</v>
      </c>
      <c r="Y158" s="20">
        <f>Y13/Y144</f>
        <v>0</v>
      </c>
      <c r="Z158" s="20">
        <f>Z13/Z144</f>
        <v>0</v>
      </c>
      <c r="AA158" s="20">
        <f>AA13/AA144</f>
        <v>0</v>
      </c>
      <c r="AB158" s="20"/>
      <c r="AC158" s="20">
        <f>AC13/AC144</f>
        <v>0</v>
      </c>
      <c r="AD158" s="20">
        <f>AD13/AD144</f>
        <v>0</v>
      </c>
      <c r="AE158" s="20">
        <f>AE13/AE144</f>
        <v>0</v>
      </c>
      <c r="AF158" s="20">
        <f>AF13/AF144</f>
        <v>0</v>
      </c>
      <c r="AG158" s="20"/>
      <c r="AH158" s="20">
        <f>AH13/AH144</f>
        <v>0</v>
      </c>
      <c r="AI158" s="20">
        <f>AI13/AI144</f>
        <v>0</v>
      </c>
      <c r="AJ158" s="20">
        <f>AJ13/AJ144</f>
        <v>0</v>
      </c>
      <c r="AK158" s="20">
        <f>AK13/AK144</f>
        <v>0</v>
      </c>
      <c r="AL158" s="20"/>
      <c r="AM158" s="20">
        <f>AM13/AM144</f>
        <v>0</v>
      </c>
      <c r="AN158" s="20">
        <f>AN13/AN144</f>
        <v>0</v>
      </c>
      <c r="AO158" s="20">
        <f>AO13/AO144</f>
        <v>0</v>
      </c>
      <c r="AP158" s="242">
        <f>AP13/AP144</f>
        <v>0</v>
      </c>
      <c r="AQ158" s="20"/>
      <c r="AR158" s="20">
        <f>AR13/AR144</f>
        <v>0</v>
      </c>
      <c r="AS158" s="20">
        <f>AS13/AS144</f>
        <v>0</v>
      </c>
      <c r="AT158" s="20">
        <f>AT13/AT144</f>
        <v>0</v>
      </c>
      <c r="AU158" s="20">
        <f>AU13/AU144</f>
        <v>0</v>
      </c>
      <c r="AV158" s="20"/>
      <c r="AW158" s="20">
        <f t="shared" ref="AW158:AY159" si="33">AW13/AW144</f>
        <v>0</v>
      </c>
      <c r="AX158" s="205">
        <f t="shared" si="33"/>
        <v>0</v>
      </c>
      <c r="AY158" s="242">
        <f t="shared" si="33"/>
        <v>0</v>
      </c>
      <c r="AZ158" s="326"/>
      <c r="BA158" s="20"/>
      <c r="BB158" s="20">
        <f t="shared" ref="BB158:BC158" si="34">BB13/BB144</f>
        <v>0</v>
      </c>
      <c r="BC158" s="20">
        <f t="shared" si="34"/>
        <v>0</v>
      </c>
      <c r="BD158" s="20">
        <f t="shared" ref="BD158" si="35">BD13/BD144</f>
        <v>0</v>
      </c>
      <c r="BE158" s="20">
        <f>BE13/BE144</f>
        <v>0</v>
      </c>
      <c r="BF158" s="20"/>
      <c r="BG158" s="20">
        <f t="shared" ref="BG158:BH158" si="36">BG13/BG144</f>
        <v>0</v>
      </c>
      <c r="BH158" s="20">
        <f t="shared" si="36"/>
        <v>0</v>
      </c>
      <c r="BI158" s="20">
        <f t="shared" ref="BI158:BJ158" si="37">BI13/BI144</f>
        <v>0</v>
      </c>
      <c r="BJ158" s="20">
        <f t="shared" si="37"/>
        <v>0</v>
      </c>
      <c r="BL158" s="291" t="e">
        <f t="shared" si="30"/>
        <v>#DIV/0!</v>
      </c>
      <c r="BM158" s="292" t="e">
        <f t="shared" si="31"/>
        <v>#DIV/0!</v>
      </c>
    </row>
    <row r="159" spans="2:65" x14ac:dyDescent="0.25">
      <c r="B159" s="53" t="s">
        <v>312</v>
      </c>
      <c r="C159" s="53" t="s">
        <v>311</v>
      </c>
      <c r="D159" s="19"/>
      <c r="E159" s="20"/>
      <c r="F159" s="20"/>
      <c r="G159" s="20"/>
      <c r="H159" s="21"/>
      <c r="I159" s="22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  <c r="Z159" s="20"/>
      <c r="AA159" s="20"/>
      <c r="AB159" s="20"/>
      <c r="AC159" s="20"/>
      <c r="AD159" s="20"/>
      <c r="AE159" s="20"/>
      <c r="AF159" s="20"/>
      <c r="AG159" s="20"/>
      <c r="AH159" s="20"/>
      <c r="AI159" s="20"/>
      <c r="AJ159" s="20"/>
      <c r="AK159" s="20"/>
      <c r="AL159" s="20"/>
      <c r="AM159" s="20"/>
      <c r="AN159" s="20"/>
      <c r="AO159" s="20"/>
      <c r="AP159" s="242"/>
      <c r="AQ159" s="20"/>
      <c r="AR159" s="20"/>
      <c r="AS159" s="20">
        <f>AS14/AS145</f>
        <v>12.737433042702566</v>
      </c>
      <c r="AT159" s="20">
        <f>AT14/AT145</f>
        <v>11.181597424844229</v>
      </c>
      <c r="AU159" s="20">
        <f>AU14/AU145</f>
        <v>12.060799423897169</v>
      </c>
      <c r="AV159" s="20"/>
      <c r="AW159" s="20">
        <f t="shared" si="33"/>
        <v>0</v>
      </c>
      <c r="AX159" s="205">
        <f t="shared" si="33"/>
        <v>0</v>
      </c>
      <c r="AY159" s="242">
        <f t="shared" si="33"/>
        <v>0</v>
      </c>
      <c r="AZ159" s="326"/>
      <c r="BA159" s="20"/>
      <c r="BB159" s="20">
        <f t="shared" ref="BB159:BC159" si="38">BB14/BB145</f>
        <v>0</v>
      </c>
      <c r="BC159" s="20">
        <f t="shared" si="38"/>
        <v>0</v>
      </c>
      <c r="BD159" s="20">
        <f t="shared" ref="BD159" si="39">BD14/BD145</f>
        <v>0</v>
      </c>
      <c r="BE159" s="20">
        <f>BE14/BE145</f>
        <v>0</v>
      </c>
      <c r="BF159" s="20"/>
      <c r="BG159" s="20">
        <f t="shared" ref="BG159:BH159" si="40">BG14/BG145</f>
        <v>0</v>
      </c>
      <c r="BH159" s="20">
        <f t="shared" si="40"/>
        <v>0</v>
      </c>
      <c r="BI159" s="20">
        <f t="shared" ref="BI159:BJ159" si="41">BI14/BI145</f>
        <v>0</v>
      </c>
      <c r="BJ159" s="20">
        <f t="shared" si="41"/>
        <v>0</v>
      </c>
      <c r="BL159" s="291" t="e">
        <f t="shared" si="30"/>
        <v>#DIV/0!</v>
      </c>
      <c r="BM159" s="292" t="e">
        <f t="shared" si="31"/>
        <v>#DIV/0!</v>
      </c>
    </row>
    <row r="160" spans="2:65" ht="28.5" customHeight="1" x14ac:dyDescent="0.25">
      <c r="B160" s="53" t="s">
        <v>87</v>
      </c>
      <c r="C160" s="53" t="s">
        <v>88</v>
      </c>
      <c r="D160" s="91">
        <f>D15/D144</f>
        <v>-39.518639184250702</v>
      </c>
      <c r="E160" s="92">
        <f>E15/E144</f>
        <v>-1.1749730735337316</v>
      </c>
      <c r="F160" s="92">
        <f>F15/F144</f>
        <v>4.8877741333847835</v>
      </c>
      <c r="G160" s="92">
        <f>G15/G144</f>
        <v>-0.80404208034631697</v>
      </c>
      <c r="H160" s="92"/>
      <c r="I160" s="93">
        <f>I15/I144</f>
        <v>14.762841041355681</v>
      </c>
      <c r="J160" s="92">
        <f>J15/J144</f>
        <v>57.903916896917487</v>
      </c>
      <c r="K160" s="92">
        <f>K15/K144</f>
        <v>28.086156181800931</v>
      </c>
      <c r="L160" s="92">
        <f>L15/L144</f>
        <v>23.078372268274304</v>
      </c>
      <c r="M160" s="92"/>
      <c r="N160" s="92">
        <f>N15/N144</f>
        <v>34.640479875053991</v>
      </c>
      <c r="O160" s="92">
        <f>O15/O144</f>
        <v>-33.591007329986624</v>
      </c>
      <c r="P160" s="92">
        <f>P15/P144</f>
        <v>16.220279305297307</v>
      </c>
      <c r="Q160" s="92">
        <f>Q15/Q144</f>
        <v>107.56942040565617</v>
      </c>
      <c r="R160" s="92"/>
      <c r="S160" s="92">
        <f>S15/S144</f>
        <v>8.7149612730918342</v>
      </c>
      <c r="T160" s="92">
        <f>T15/T144</f>
        <v>-18.398238229308951</v>
      </c>
      <c r="U160" s="92">
        <f>U15/U144</f>
        <v>18.421767376264597</v>
      </c>
      <c r="V160" s="92">
        <f>V15/V144</f>
        <v>36.845101291219024</v>
      </c>
      <c r="W160" s="92"/>
      <c r="X160" s="92">
        <f>X15/X144</f>
        <v>-23.261952905265161</v>
      </c>
      <c r="Y160" s="92">
        <f>Y15/Y144</f>
        <v>-37.632564408760246</v>
      </c>
      <c r="Z160" s="92">
        <f>Z15/Z144</f>
        <v>-44.261314353332843</v>
      </c>
      <c r="AA160" s="92">
        <f>AA15/AA144</f>
        <v>-50.734766517142567</v>
      </c>
      <c r="AB160" s="92"/>
      <c r="AC160" s="92">
        <f>AC15/AC144</f>
        <v>-12.815152473120474</v>
      </c>
      <c r="AD160" s="92">
        <f>AD15/AD144</f>
        <v>-14.917342402157756</v>
      </c>
      <c r="AE160" s="92">
        <f>AE15/AE144</f>
        <v>-22.233879151924079</v>
      </c>
      <c r="AF160" s="92">
        <f>AF15/AF144</f>
        <v>-6.2721818452896088</v>
      </c>
      <c r="AG160" s="92"/>
      <c r="AH160" s="92">
        <f>AH15/AH144</f>
        <v>-7.5948966513889697</v>
      </c>
      <c r="AI160" s="92">
        <f>AI15/AI144</f>
        <v>-19.543886133275826</v>
      </c>
      <c r="AJ160" s="92">
        <f>AJ15/AJ144</f>
        <v>-2.050921449708476</v>
      </c>
      <c r="AK160" s="92">
        <f>AK15/AK144</f>
        <v>-5.5654958394330531</v>
      </c>
      <c r="AL160" s="92"/>
      <c r="AM160" s="92">
        <f>AM15/AM144</f>
        <v>-6.5782409934807369</v>
      </c>
      <c r="AN160" s="92">
        <f>AN15/AN144</f>
        <v>-12.764316236700012</v>
      </c>
      <c r="AO160" s="92">
        <f>AO15/AO144</f>
        <v>-11.432276820905086</v>
      </c>
      <c r="AP160" s="244">
        <f>AP15/AP144</f>
        <v>-24.314099860819546</v>
      </c>
      <c r="AQ160" s="92"/>
      <c r="AR160" s="92">
        <f>AR15/AR144</f>
        <v>27.356896016679272</v>
      </c>
      <c r="AS160" s="92">
        <f>AS15/AS144</f>
        <v>1.1964584828906437</v>
      </c>
      <c r="AT160" s="92">
        <f>AT15/AT144</f>
        <v>42.711132586771562</v>
      </c>
      <c r="AU160" s="92">
        <f>AU15/AU144</f>
        <v>24.685916414401827</v>
      </c>
      <c r="AV160" s="92"/>
      <c r="AW160" s="92">
        <f>AW15/AW144</f>
        <v>-1.6007231502231598</v>
      </c>
      <c r="AX160" s="276">
        <f>AX15/AX144</f>
        <v>-10.676094299665717</v>
      </c>
      <c r="AY160" s="244">
        <f>AY15/AY144</f>
        <v>-8.5667224719723603</v>
      </c>
      <c r="AZ160" s="326"/>
      <c r="BA160" s="92"/>
      <c r="BB160" s="92">
        <f>BB15/BB144</f>
        <v>-33.391697155664097</v>
      </c>
      <c r="BC160" s="92">
        <f>BC15/BC144</f>
        <v>-153.37330843081358</v>
      </c>
      <c r="BD160" s="92">
        <f>BD15/BD144</f>
        <v>-175.83040070241526</v>
      </c>
      <c r="BE160" s="20">
        <f>BE15/BE144</f>
        <v>-158.77600679218199</v>
      </c>
      <c r="BF160" s="20"/>
      <c r="BG160" s="92">
        <f>BG15/BG144</f>
        <v>41.457227738554266</v>
      </c>
      <c r="BH160" s="92">
        <f>BH15/BH144</f>
        <v>180.16998788030105</v>
      </c>
      <c r="BI160" s="92">
        <f>BI15/BI144</f>
        <v>296.05748463601691</v>
      </c>
      <c r="BJ160" s="92">
        <f>BJ15/BJ144</f>
        <v>211.97326344980328</v>
      </c>
      <c r="BL160" s="291">
        <f t="shared" si="30"/>
        <v>-2.33504594133829</v>
      </c>
      <c r="BM160" s="292">
        <f t="shared" si="31"/>
        <v>-1.3350459413382898</v>
      </c>
    </row>
    <row r="161" spans="2:65" x14ac:dyDescent="0.25">
      <c r="B161" s="219" t="s">
        <v>52</v>
      </c>
      <c r="C161" s="219" t="s">
        <v>31</v>
      </c>
      <c r="D161" s="94">
        <f>D16/D144</f>
        <v>10.210083200613266</v>
      </c>
      <c r="E161" s="95">
        <f>E16/E144</f>
        <v>86.882731159633153</v>
      </c>
      <c r="F161" s="95">
        <f>F16/F144</f>
        <v>201.20264968808283</v>
      </c>
      <c r="G161" s="95">
        <f>G16/G144</f>
        <v>228.7017293337064</v>
      </c>
      <c r="H161" s="95"/>
      <c r="I161" s="96">
        <f>I16/I144</f>
        <v>33.668483800330108</v>
      </c>
      <c r="J161" s="95">
        <f>J16/J144</f>
        <v>99.913273086607632</v>
      </c>
      <c r="K161" s="95">
        <f>K16/K144</f>
        <v>101.43277350792295</v>
      </c>
      <c r="L161" s="95">
        <f>L16/L144</f>
        <v>117.05601607636272</v>
      </c>
      <c r="M161" s="95"/>
      <c r="N161" s="95">
        <f>N16/N144</f>
        <v>55.808072862287645</v>
      </c>
      <c r="O161" s="95">
        <f>O16/O144</f>
        <v>53.202437992429878</v>
      </c>
      <c r="P161" s="95">
        <f>P16/P144</f>
        <v>171.66933236878248</v>
      </c>
      <c r="Q161" s="95">
        <f>Q16/Q144</f>
        <v>396.39058136417702</v>
      </c>
      <c r="R161" s="95"/>
      <c r="S161" s="95">
        <f>S16/S144</f>
        <v>89.079124451898082</v>
      </c>
      <c r="T161" s="95">
        <f>T16/T144</f>
        <v>136.61040336743511</v>
      </c>
      <c r="U161" s="95">
        <f>U16/U144</f>
        <v>142.36382315778107</v>
      </c>
      <c r="V161" s="95">
        <f>V16/V144</f>
        <v>178.84474366735074</v>
      </c>
      <c r="W161" s="95"/>
      <c r="X161" s="95">
        <f>X16/X144</f>
        <v>36.514298195188694</v>
      </c>
      <c r="Y161" s="95">
        <f>Y16/Y144</f>
        <v>50.342806472687208</v>
      </c>
      <c r="Z161" s="95">
        <f>Z16/Z144</f>
        <v>73.427560493632143</v>
      </c>
      <c r="AA161" s="95">
        <f>AA16/AA144</f>
        <v>76.467631039950845</v>
      </c>
      <c r="AB161" s="95"/>
      <c r="AC161" s="95">
        <f>AC16/AC144</f>
        <v>6.2886026724861734</v>
      </c>
      <c r="AD161" s="95">
        <f>AD16/AD144</f>
        <v>21.142961601208565</v>
      </c>
      <c r="AE161" s="95">
        <f>AE16/AE144</f>
        <v>32.776543514632877</v>
      </c>
      <c r="AF161" s="95"/>
      <c r="AG161" s="95"/>
      <c r="AH161" s="95">
        <f>AH16/AH144</f>
        <v>0</v>
      </c>
      <c r="AI161" s="95">
        <f>AI16/AI144</f>
        <v>10.614351951692905</v>
      </c>
      <c r="AJ161" s="95">
        <f>AJ16/AJ144</f>
        <v>23.129836349490038</v>
      </c>
      <c r="AK161" s="95">
        <f>AK16/AK144</f>
        <v>21.528422301531869</v>
      </c>
      <c r="AL161" s="95"/>
      <c r="AM161" s="95">
        <f>AM16/AM144</f>
        <v>0</v>
      </c>
      <c r="AN161" s="95">
        <f>AN16/AN144</f>
        <v>0</v>
      </c>
      <c r="AO161" s="95">
        <f>AO16/AO144</f>
        <v>0</v>
      </c>
      <c r="AP161" s="245">
        <f>AP16/AP144</f>
        <v>0</v>
      </c>
      <c r="AQ161" s="95"/>
      <c r="AR161" s="95">
        <f>AR16/AR144</f>
        <v>29.541229674398707</v>
      </c>
      <c r="AS161" s="95">
        <f>AS16/AS144</f>
        <v>5.4777617288969234</v>
      </c>
      <c r="AT161" s="95">
        <f>AT16/AT144</f>
        <v>50.213485019313964</v>
      </c>
      <c r="AU161" s="95">
        <f>AU16/AU144</f>
        <v>30.271780712551145</v>
      </c>
      <c r="AV161" s="95"/>
      <c r="AW161" s="95">
        <f>AW16/AW144</f>
        <v>0</v>
      </c>
      <c r="AX161" s="277">
        <f>AX16/AX144</f>
        <v>0</v>
      </c>
      <c r="AY161" s="245">
        <f>AY16/AY144</f>
        <v>0</v>
      </c>
      <c r="AZ161" s="327"/>
      <c r="BA161" s="95"/>
      <c r="BB161" s="95">
        <f>BB16/BB144</f>
        <v>0</v>
      </c>
      <c r="BC161" s="95">
        <f>BC16/BC144</f>
        <v>0</v>
      </c>
      <c r="BD161" s="95">
        <f>BD16/BD144</f>
        <v>0</v>
      </c>
      <c r="BE161" s="24">
        <f>BE16/BE144</f>
        <v>0</v>
      </c>
      <c r="BF161" s="24"/>
      <c r="BG161" s="95">
        <f>BG16/BG144</f>
        <v>39.451011215574837</v>
      </c>
      <c r="BH161" s="95">
        <f>BH16/BH144</f>
        <v>176.17776945523772</v>
      </c>
      <c r="BI161" s="95">
        <f>BI16/BI144</f>
        <v>297.77467125550527</v>
      </c>
      <c r="BJ161" s="95">
        <f>BJ16/BJ144</f>
        <v>207.9848345857782</v>
      </c>
      <c r="BL161" s="291" t="e">
        <f t="shared" si="30"/>
        <v>#DIV/0!</v>
      </c>
      <c r="BM161" s="292" t="e">
        <f t="shared" si="31"/>
        <v>#DIV/0!</v>
      </c>
    </row>
    <row r="162" spans="2:65" x14ac:dyDescent="0.25">
      <c r="B162" s="219" t="s">
        <v>53</v>
      </c>
      <c r="C162" s="219" t="s">
        <v>32</v>
      </c>
      <c r="D162" s="97">
        <f>D17/D144</f>
        <v>-46.986208127094059</v>
      </c>
      <c r="E162" s="95">
        <f>E17/E144</f>
        <v>-78.788472208623006</v>
      </c>
      <c r="F162" s="95">
        <f>F17/F144</f>
        <v>-178.08219178082192</v>
      </c>
      <c r="G162" s="95">
        <f>G17/G144</f>
        <v>-212.71737277642163</v>
      </c>
      <c r="H162" s="95"/>
      <c r="I162" s="96">
        <f>I17/I144</f>
        <v>-16.669845006608753</v>
      </c>
      <c r="J162" s="95">
        <f>J17/J144</f>
        <v>-35.561258539699324</v>
      </c>
      <c r="K162" s="95">
        <f>K17/K144</f>
        <v>-62.150109118512191</v>
      </c>
      <c r="L162" s="95">
        <f>L17/L144</f>
        <v>-82.140165787490588</v>
      </c>
      <c r="M162" s="95"/>
      <c r="N162" s="95">
        <f>N17/N144</f>
        <v>-17.162913232892151</v>
      </c>
      <c r="O162" s="95">
        <f>O17/O144</f>
        <v>-75.929970611442101</v>
      </c>
      <c r="P162" s="95">
        <f>P17/P144</f>
        <v>-144.17398086346142</v>
      </c>
      <c r="Q162" s="95">
        <f>Q17/Q144</f>
        <v>-277.9158652532293</v>
      </c>
      <c r="R162" s="95"/>
      <c r="S162" s="95">
        <f>S17/S144</f>
        <v>-78.370334400460507</v>
      </c>
      <c r="T162" s="95">
        <f>T17/T144</f>
        <v>-143.2484040922142</v>
      </c>
      <c r="U162" s="95">
        <f>U17/U144</f>
        <v>-114.62995359131679</v>
      </c>
      <c r="V162" s="95">
        <f>V17/V144</f>
        <v>-121.47728186174392</v>
      </c>
      <c r="W162" s="95"/>
      <c r="X162" s="95">
        <f>X17/X144</f>
        <v>-58.771270416182603</v>
      </c>
      <c r="Y162" s="95">
        <f>Y17/Y144</f>
        <v>-81.69853241538722</v>
      </c>
      <c r="Z162" s="95">
        <f>Z17/Z144</f>
        <v>-105.37293740958684</v>
      </c>
      <c r="AA162" s="95">
        <f>AA17/AA144</f>
        <v>-115.99927798803311</v>
      </c>
      <c r="AB162" s="95"/>
      <c r="AC162" s="95">
        <f>AC17/AC144</f>
        <v>-16.809264981321153</v>
      </c>
      <c r="AD162" s="95">
        <f>AD17/AD144</f>
        <v>-27.144389527163362</v>
      </c>
      <c r="AE162" s="95">
        <f>AE17/AE144</f>
        <v>-42.513508324419206</v>
      </c>
      <c r="AF162" s="95">
        <f>AF17/AF144</f>
        <v>-9.6139180743373505</v>
      </c>
      <c r="AG162" s="95"/>
      <c r="AH162" s="95">
        <f>AH17/AH144</f>
        <v>-6.5576306735372354</v>
      </c>
      <c r="AI162" s="95">
        <f>AI17/AI144</f>
        <v>0</v>
      </c>
      <c r="AJ162" s="95">
        <f>AJ17/AJ144</f>
        <v>0</v>
      </c>
      <c r="AK162" s="95">
        <f>AK17/AK144</f>
        <v>0</v>
      </c>
      <c r="AL162" s="95"/>
      <c r="AM162" s="95">
        <f>AM17/AM144</f>
        <v>-8.6953760258653414</v>
      </c>
      <c r="AN162" s="95">
        <f>AN17/AN144</f>
        <v>-12.657181687950732</v>
      </c>
      <c r="AO162" s="95">
        <f>AO17/AO144</f>
        <v>-8.0517648577342271</v>
      </c>
      <c r="AP162" s="245">
        <f>AP17/AP144</f>
        <v>-12.342417909018307</v>
      </c>
      <c r="AQ162" s="95"/>
      <c r="AR162" s="95">
        <f>AR17/AR144</f>
        <v>0</v>
      </c>
      <c r="AS162" s="95">
        <f>AS17/AS144</f>
        <v>0</v>
      </c>
      <c r="AT162" s="95">
        <f>AT17/AT144</f>
        <v>0</v>
      </c>
      <c r="AU162" s="95">
        <f>AU17/AU144</f>
        <v>0</v>
      </c>
      <c r="AV162" s="95"/>
      <c r="AW162" s="95">
        <f>AW17/AW144</f>
        <v>-0.64566984210682077</v>
      </c>
      <c r="AX162" s="277">
        <f>AX17/AX144</f>
        <v>-9.2759507849554588</v>
      </c>
      <c r="AY162" s="245">
        <f>AY17/AY144</f>
        <v>-7.377650583118152</v>
      </c>
      <c r="AZ162" s="329"/>
      <c r="BA162" s="95"/>
      <c r="BB162" s="95">
        <f>BB17/BB144</f>
        <v>-30.324401383536291</v>
      </c>
      <c r="BC162" s="95">
        <f>BC17/BC144</f>
        <v>-149.17919984272092</v>
      </c>
      <c r="BD162" s="95">
        <f>BD17/BD144</f>
        <v>-145.58122738569818</v>
      </c>
      <c r="BE162" s="282">
        <f>BE17/BE144</f>
        <v>-38.920836652107823</v>
      </c>
      <c r="BF162" s="282"/>
      <c r="BG162" s="95">
        <f>BG17/BG144</f>
        <v>0</v>
      </c>
      <c r="BH162" s="95">
        <f>BH17/BH144</f>
        <v>0</v>
      </c>
      <c r="BI162" s="95">
        <f>BI17/BI144</f>
        <v>0</v>
      </c>
      <c r="BJ162" s="95">
        <f>BJ17/BJ144</f>
        <v>0</v>
      </c>
      <c r="BL162" s="291">
        <f t="shared" si="30"/>
        <v>-1</v>
      </c>
      <c r="BM162" s="292">
        <f t="shared" si="31"/>
        <v>0</v>
      </c>
    </row>
    <row r="163" spans="2:65" s="23" customFormat="1" x14ac:dyDescent="0.25">
      <c r="B163" s="219" t="s">
        <v>343</v>
      </c>
      <c r="C163" s="219" t="s">
        <v>344</v>
      </c>
      <c r="D163" s="94">
        <f>D18/D144</f>
        <v>-0.33042340455059116</v>
      </c>
      <c r="E163" s="95">
        <f>E18/E144</f>
        <v>-0.45693397304089561</v>
      </c>
      <c r="F163" s="95">
        <f>F18/F144</f>
        <v>-0.6752845842176346</v>
      </c>
      <c r="G163" s="95">
        <f>G18/G144</f>
        <v>-0.99701217962943312</v>
      </c>
      <c r="H163" s="95"/>
      <c r="I163" s="96">
        <f>I18/I144</f>
        <v>-2.4330740246332305</v>
      </c>
      <c r="J163" s="95">
        <f>J18/J144</f>
        <v>-1.7409863654975191</v>
      </c>
      <c r="K163" s="95">
        <f>K18/K144</f>
        <v>-2.5302843407027864</v>
      </c>
      <c r="L163" s="95">
        <f>L18/L144</f>
        <v>-4.741271037427782</v>
      </c>
      <c r="M163" s="95"/>
      <c r="N163" s="95">
        <f>N18/N144</f>
        <v>-0.77233109548014678</v>
      </c>
      <c r="O163" s="95">
        <f>O18/O144</f>
        <v>-1.9154021200928542</v>
      </c>
      <c r="P163" s="95">
        <f>P18/P144</f>
        <v>-1.9215661894777296</v>
      </c>
      <c r="Q163" s="95">
        <f>Q18/Q144</f>
        <v>-3.3574776753761544</v>
      </c>
      <c r="R163" s="95"/>
      <c r="S163" s="95">
        <f>S18/S144</f>
        <v>-0.67532910234290966</v>
      </c>
      <c r="T163" s="95">
        <f>T18/T144</f>
        <v>-0.97566414852395955</v>
      </c>
      <c r="U163" s="95">
        <f>U18/U144</f>
        <v>-3.8969123295944343</v>
      </c>
      <c r="V163" s="95">
        <f>V18/V144</f>
        <v>-11.729406688878717</v>
      </c>
      <c r="W163" s="95"/>
      <c r="X163" s="95">
        <f>X18/X144</f>
        <v>-0.62978789547664893</v>
      </c>
      <c r="Y163" s="95">
        <f>Y18/Y144</f>
        <v>-2.3342437832967775</v>
      </c>
      <c r="Z163" s="95">
        <f>Z18/Z144</f>
        <v>-3.5543619920224323</v>
      </c>
      <c r="AA163" s="95">
        <f>AA18/AA144</f>
        <v>-3.1774493584684995</v>
      </c>
      <c r="AB163" s="95"/>
      <c r="AC163" s="95">
        <f>AC18/AC144</f>
        <v>-0.15296601095236639</v>
      </c>
      <c r="AD163" s="95">
        <f>AD18/AD144</f>
        <v>-0.293173203279401</v>
      </c>
      <c r="AE163" s="95">
        <f>AE18/AE144</f>
        <v>-1.4742587564113112</v>
      </c>
      <c r="AF163" s="95">
        <f>AF18/AF144</f>
        <v>-2.0907272817632028</v>
      </c>
      <c r="AG163" s="95"/>
      <c r="AH163" s="95">
        <f>AH18/AH144</f>
        <v>-0.96694286070924385</v>
      </c>
      <c r="AI163" s="95">
        <f>AI18/AI144</f>
        <v>-14.135621091222774</v>
      </c>
      <c r="AJ163" s="95">
        <f>AJ18/AJ144</f>
        <v>-9.5709667653062223</v>
      </c>
      <c r="AK163" s="95">
        <f>AK18/AK144</f>
        <v>-16.473229805542534</v>
      </c>
      <c r="AL163" s="95"/>
      <c r="AM163" s="95">
        <f>AM18/AM144</f>
        <v>-6.6538529589230437</v>
      </c>
      <c r="AN163" s="95">
        <f>AN18/AN144</f>
        <v>-0.29079377517661897</v>
      </c>
      <c r="AO163" s="95">
        <f>AO18/AO144</f>
        <v>-0.98342166201334069</v>
      </c>
      <c r="AP163" s="245">
        <f>AP18/AP144</f>
        <v>-3.166702967895811</v>
      </c>
      <c r="AQ163" s="95"/>
      <c r="AR163" s="95">
        <f>AR18/AR144</f>
        <v>-0.60257480212949932</v>
      </c>
      <c r="AS163" s="95">
        <f>AS18/AS144</f>
        <v>-0.67751263488988267</v>
      </c>
      <c r="AT163" s="95">
        <f>AT18/AT144</f>
        <v>-2.2323383885907728</v>
      </c>
      <c r="AU163" s="95">
        <f>AU18/AU144</f>
        <v>-3.4790370690706673</v>
      </c>
      <c r="AV163" s="95"/>
      <c r="AW163" s="95">
        <f>AW18/AW144</f>
        <v>-0.24212619079005779</v>
      </c>
      <c r="AX163" s="277">
        <f>AX18/AX144</f>
        <v>-3.1099341528660536</v>
      </c>
      <c r="AY163" s="245">
        <f>AY18/AY144</f>
        <v>-4.1077028887690812</v>
      </c>
      <c r="AZ163" s="327"/>
      <c r="BA163" s="95"/>
      <c r="BB163" s="95">
        <f>BB18/BB144</f>
        <v>-0.37179342692458289</v>
      </c>
      <c r="BC163" s="95">
        <f>BC18/BC144</f>
        <v>-1.441724827156853</v>
      </c>
      <c r="BD163" s="95">
        <f>BD18/BD144</f>
        <v>-2.2516940811601183</v>
      </c>
      <c r="BE163" s="24">
        <f>BE18/BE144</f>
        <v>-2.2903190983436761</v>
      </c>
      <c r="BF163" s="24"/>
      <c r="BG163" s="95">
        <f>BG18/BG144</f>
        <v>-0.37101264466057843</v>
      </c>
      <c r="BH163" s="95">
        <f>BH18/BH144</f>
        <v>-1.3784206939958075</v>
      </c>
      <c r="BI163" s="95">
        <f>BI18/BI144</f>
        <v>-1.8502081181811367</v>
      </c>
      <c r="BJ163" s="95">
        <f>BJ18/BJ144</f>
        <v>-0.76249375341655856</v>
      </c>
      <c r="BL163" s="291">
        <f t="shared" si="30"/>
        <v>-0.6670796859843755</v>
      </c>
      <c r="BM163" s="292">
        <f t="shared" si="31"/>
        <v>0.3329203140156245</v>
      </c>
    </row>
    <row r="164" spans="2:65" s="23" customFormat="1" x14ac:dyDescent="0.25">
      <c r="B164" s="219" t="s">
        <v>291</v>
      </c>
      <c r="C164" s="219" t="s">
        <v>290</v>
      </c>
      <c r="D164" s="94"/>
      <c r="E164" s="95"/>
      <c r="F164" s="95"/>
      <c r="G164" s="95"/>
      <c r="H164" s="95"/>
      <c r="I164" s="96"/>
      <c r="J164" s="95"/>
      <c r="K164" s="95"/>
      <c r="L164" s="95"/>
      <c r="M164" s="95"/>
      <c r="N164" s="95"/>
      <c r="O164" s="95"/>
      <c r="P164" s="95"/>
      <c r="Q164" s="95"/>
      <c r="R164" s="95"/>
      <c r="S164" s="95"/>
      <c r="T164" s="95"/>
      <c r="U164" s="95"/>
      <c r="V164" s="95"/>
      <c r="W164" s="95"/>
      <c r="X164" s="95"/>
      <c r="Y164" s="95"/>
      <c r="Z164" s="95"/>
      <c r="AA164" s="95"/>
      <c r="AB164" s="95"/>
      <c r="AC164" s="95"/>
      <c r="AD164" s="95"/>
      <c r="AE164" s="95"/>
      <c r="AF164" s="95"/>
      <c r="AG164" s="95"/>
      <c r="AH164" s="95"/>
      <c r="AI164" s="95">
        <f>AI19/AI144</f>
        <v>-15.247600819495363</v>
      </c>
      <c r="AJ164" s="95">
        <f>AJ19/AJ144</f>
        <v>-14.730824698302944</v>
      </c>
      <c r="AK164" s="95">
        <f>AK19/AK144</f>
        <v>-14.432016431767659</v>
      </c>
      <c r="AL164" s="95"/>
      <c r="AM164" s="95"/>
      <c r="AN164" s="95"/>
      <c r="AO164" s="95"/>
      <c r="AP164" s="95"/>
      <c r="AQ164" s="95"/>
      <c r="AR164" s="95"/>
      <c r="AS164" s="95"/>
      <c r="AT164" s="95"/>
      <c r="AU164" s="95"/>
      <c r="AV164" s="95"/>
      <c r="AW164" s="95"/>
      <c r="AX164" s="277"/>
      <c r="AY164" s="277"/>
      <c r="AZ164" s="327"/>
      <c r="BA164" s="95"/>
      <c r="BB164" s="95"/>
      <c r="BC164" s="95"/>
      <c r="BD164" s="95"/>
      <c r="BE164" s="24"/>
      <c r="BF164" s="24"/>
      <c r="BG164" s="95"/>
      <c r="BH164" s="95"/>
      <c r="BI164" s="95"/>
      <c r="BJ164" s="95"/>
      <c r="BL164" s="291" t="e">
        <f t="shared" ref="BL164:BL168" si="42">BJ164/BE164-1</f>
        <v>#DIV/0!</v>
      </c>
      <c r="BM164" s="292" t="e">
        <f t="shared" ref="BM164:BM168" si="43">BJ164/BE164</f>
        <v>#DIV/0!</v>
      </c>
    </row>
    <row r="165" spans="2:65" s="23" customFormat="1" x14ac:dyDescent="0.25">
      <c r="B165" s="219" t="s">
        <v>197</v>
      </c>
      <c r="C165" s="219" t="s">
        <v>196</v>
      </c>
      <c r="D165" s="94"/>
      <c r="E165" s="95"/>
      <c r="F165" s="95"/>
      <c r="G165" s="95"/>
      <c r="H165" s="95"/>
      <c r="I165" s="96"/>
      <c r="J165" s="95"/>
      <c r="K165" s="95"/>
      <c r="L165" s="95"/>
      <c r="M165" s="95"/>
      <c r="N165" s="95"/>
      <c r="O165" s="95"/>
      <c r="P165" s="95"/>
      <c r="Q165" s="95"/>
      <c r="R165" s="95"/>
      <c r="S165" s="95"/>
      <c r="T165" s="95">
        <f>T20/T144</f>
        <v>-5.5752237058511973</v>
      </c>
      <c r="U165" s="95">
        <f>U20/U144</f>
        <v>0</v>
      </c>
      <c r="V165" s="95">
        <f>V20/V144</f>
        <v>0</v>
      </c>
      <c r="W165" s="95"/>
      <c r="X165" s="95"/>
      <c r="Y165" s="95"/>
      <c r="Z165" s="95"/>
      <c r="AA165" s="95"/>
      <c r="AB165" s="95"/>
      <c r="AC165" s="95"/>
      <c r="AD165" s="95"/>
      <c r="AE165" s="95"/>
      <c r="AF165" s="95"/>
      <c r="AG165" s="95"/>
      <c r="AH165" s="95"/>
      <c r="AI165" s="95"/>
      <c r="AJ165" s="95"/>
      <c r="AK165" s="95"/>
      <c r="AL165" s="95"/>
      <c r="AM165" s="95"/>
      <c r="AN165" s="95"/>
      <c r="AO165" s="95"/>
      <c r="AP165" s="95"/>
      <c r="AQ165" s="95"/>
      <c r="AR165" s="95"/>
      <c r="AS165" s="95"/>
      <c r="AT165" s="95"/>
      <c r="AU165" s="95"/>
      <c r="AV165" s="95"/>
      <c r="AW165" s="95"/>
      <c r="AX165" s="277"/>
      <c r="AY165" s="277"/>
      <c r="AZ165" s="327"/>
      <c r="BA165" s="95"/>
      <c r="BB165" s="95"/>
      <c r="BC165" s="95"/>
      <c r="BD165" s="95"/>
      <c r="BE165" s="24"/>
      <c r="BF165" s="24"/>
      <c r="BG165" s="95"/>
      <c r="BH165" s="95"/>
      <c r="BI165" s="95"/>
      <c r="BJ165" s="95"/>
      <c r="BL165" s="291" t="e">
        <f t="shared" si="42"/>
        <v>#DIV/0!</v>
      </c>
      <c r="BM165" s="292" t="e">
        <f t="shared" si="43"/>
        <v>#DIV/0!</v>
      </c>
    </row>
    <row r="166" spans="2:65" s="23" customFormat="1" x14ac:dyDescent="0.25">
      <c r="B166" s="219" t="s">
        <v>338</v>
      </c>
      <c r="C166" s="219" t="s">
        <v>336</v>
      </c>
      <c r="D166" s="94"/>
      <c r="E166" s="95"/>
      <c r="F166" s="95"/>
      <c r="G166" s="95"/>
      <c r="H166" s="95"/>
      <c r="I166" s="96"/>
      <c r="J166" s="95"/>
      <c r="K166" s="95"/>
      <c r="L166" s="95"/>
      <c r="M166" s="95"/>
      <c r="N166" s="95"/>
      <c r="O166" s="95"/>
      <c r="P166" s="95"/>
      <c r="Q166" s="95"/>
      <c r="R166" s="95"/>
      <c r="S166" s="95"/>
      <c r="T166" s="95"/>
      <c r="U166" s="95"/>
      <c r="V166" s="95"/>
      <c r="W166" s="95"/>
      <c r="X166" s="95"/>
      <c r="Y166" s="95"/>
      <c r="Z166" s="95"/>
      <c r="AA166" s="95"/>
      <c r="AB166" s="95"/>
      <c r="AC166" s="95"/>
      <c r="AD166" s="95"/>
      <c r="AE166" s="95"/>
      <c r="AF166" s="95"/>
      <c r="AG166" s="95"/>
      <c r="AH166" s="95"/>
      <c r="AI166" s="95"/>
      <c r="AJ166" s="95"/>
      <c r="AK166" s="95"/>
      <c r="AL166" s="95"/>
      <c r="AM166" s="95"/>
      <c r="AN166" s="95"/>
      <c r="AO166" s="95"/>
      <c r="AP166" s="95"/>
      <c r="AQ166" s="95"/>
      <c r="AR166" s="95"/>
      <c r="AS166" s="95"/>
      <c r="AT166" s="95"/>
      <c r="AU166" s="95"/>
      <c r="AV166" s="95"/>
      <c r="AW166" s="95"/>
      <c r="AX166" s="277"/>
      <c r="AY166" s="277"/>
      <c r="AZ166" s="327"/>
      <c r="BA166" s="95"/>
      <c r="BB166" s="95"/>
      <c r="BC166" s="95"/>
      <c r="BD166" s="95">
        <f>BD21/BD144</f>
        <v>-20.392701112393521</v>
      </c>
      <c r="BE166" s="24"/>
      <c r="BF166" s="24"/>
      <c r="BG166" s="95"/>
      <c r="BH166" s="95"/>
      <c r="BI166" s="95"/>
      <c r="BJ166" s="95"/>
      <c r="BL166" s="291" t="e">
        <f t="shared" si="42"/>
        <v>#DIV/0!</v>
      </c>
      <c r="BM166" s="292" t="e">
        <f t="shared" si="43"/>
        <v>#DIV/0!</v>
      </c>
    </row>
    <row r="167" spans="2:65" s="23" customFormat="1" x14ac:dyDescent="0.25">
      <c r="B167" s="219" t="s">
        <v>346</v>
      </c>
      <c r="C167" s="219" t="s">
        <v>345</v>
      </c>
      <c r="D167" s="94"/>
      <c r="E167" s="95"/>
      <c r="F167" s="95"/>
      <c r="G167" s="95"/>
      <c r="H167" s="95"/>
      <c r="I167" s="96"/>
      <c r="J167" s="95"/>
      <c r="K167" s="95"/>
      <c r="L167" s="95"/>
      <c r="M167" s="95"/>
      <c r="N167" s="95"/>
      <c r="O167" s="95"/>
      <c r="P167" s="95"/>
      <c r="Q167" s="95"/>
      <c r="R167" s="95"/>
      <c r="S167" s="95"/>
      <c r="T167" s="95"/>
      <c r="U167" s="95"/>
      <c r="V167" s="95"/>
      <c r="W167" s="95"/>
      <c r="X167" s="95"/>
      <c r="Y167" s="95"/>
      <c r="Z167" s="95"/>
      <c r="AA167" s="95"/>
      <c r="AB167" s="95"/>
      <c r="AC167" s="95"/>
      <c r="AD167" s="95"/>
      <c r="AE167" s="95"/>
      <c r="AF167" s="95"/>
      <c r="AG167" s="95"/>
      <c r="AH167" s="95"/>
      <c r="AI167" s="95"/>
      <c r="AJ167" s="95"/>
      <c r="AK167" s="95"/>
      <c r="AL167" s="95"/>
      <c r="AM167" s="95"/>
      <c r="AN167" s="95"/>
      <c r="AO167" s="95"/>
      <c r="AP167" s="95"/>
      <c r="AQ167" s="95"/>
      <c r="AR167" s="95"/>
      <c r="AS167" s="95"/>
      <c r="AT167" s="95"/>
      <c r="AU167" s="95"/>
      <c r="AV167" s="95"/>
      <c r="AW167" s="95"/>
      <c r="AX167" s="277"/>
      <c r="AY167" s="277"/>
      <c r="AZ167" s="327"/>
      <c r="BA167" s="95"/>
      <c r="BB167" s="95"/>
      <c r="BC167" s="95"/>
      <c r="BD167" s="95"/>
      <c r="BE167" s="243">
        <f>BE22/BE144</f>
        <v>-17.286803385587618</v>
      </c>
      <c r="BF167" s="243"/>
      <c r="BG167" s="95"/>
      <c r="BH167" s="95"/>
      <c r="BI167" s="95"/>
      <c r="BJ167" s="243">
        <f>BJ22/BJ144</f>
        <v>-9.1733863872576737</v>
      </c>
      <c r="BL167" s="291">
        <f t="shared" si="42"/>
        <v>-0.46934166007199896</v>
      </c>
      <c r="BM167" s="292">
        <f t="shared" si="43"/>
        <v>0.53065833992800104</v>
      </c>
    </row>
    <row r="168" spans="2:65" x14ac:dyDescent="0.25">
      <c r="B168" s="219" t="s">
        <v>51</v>
      </c>
      <c r="C168" s="219" t="s">
        <v>5</v>
      </c>
      <c r="D168" s="94">
        <f>(D160-(D162+D161+D163))</f>
        <v>-2.4120908532193184</v>
      </c>
      <c r="E168" s="95">
        <f t="shared" ref="E168:K168" si="44">(E160-(E162+E161+E163))</f>
        <v>-8.8122980515029834</v>
      </c>
      <c r="F168" s="95">
        <f t="shared" si="44"/>
        <v>-17.557399189658494</v>
      </c>
      <c r="G168" s="95">
        <f t="shared" si="44"/>
        <v>-15.791386458001654</v>
      </c>
      <c r="H168" s="95"/>
      <c r="I168" s="96">
        <f t="shared" si="44"/>
        <v>0.19727627226755651</v>
      </c>
      <c r="J168" s="95">
        <f t="shared" si="44"/>
        <v>-4.7071112844933012</v>
      </c>
      <c r="K168" s="95">
        <f t="shared" si="44"/>
        <v>-8.6662238669070391</v>
      </c>
      <c r="L168" s="95">
        <f>(L160-(L162+L161+L163))</f>
        <v>-7.0962069831700489</v>
      </c>
      <c r="M168" s="95"/>
      <c r="N168" s="95">
        <f>(N160-(N162+N161+N163))</f>
        <v>-3.2323486588613548</v>
      </c>
      <c r="O168" s="95">
        <f>(O160-(O162+O161+O163))</f>
        <v>-8.9480725908815479</v>
      </c>
      <c r="P168" s="95">
        <f>(P160-(P162+P161+P163))</f>
        <v>-9.3535060105460168</v>
      </c>
      <c r="Q168" s="95">
        <f>(Q160-(Q162+Q161+Q163))</f>
        <v>-7.5478180299153905</v>
      </c>
      <c r="R168" s="95"/>
      <c r="S168" s="95">
        <f>(S160-(S162+S161+S163))</f>
        <v>-1.3184996760028316</v>
      </c>
      <c r="T168" s="95">
        <f>(T160-(T162+T161+T163+T165))</f>
        <v>-5.2093496501547047</v>
      </c>
      <c r="U168" s="95">
        <f>(U160-(U162+U161+U163+U165))</f>
        <v>-5.4151898606052455</v>
      </c>
      <c r="V168" s="95">
        <f>(V160-(V162+V161+V163+V165))</f>
        <v>-8.7929538255090804</v>
      </c>
      <c r="W168" s="95"/>
      <c r="X168" s="95">
        <f>(X160-(X162+X161+X163))</f>
        <v>-0.37519278879460316</v>
      </c>
      <c r="Y168" s="95">
        <f>(Y160-(Y162+Y161+Y163))</f>
        <v>-3.9425946827634561</v>
      </c>
      <c r="Z168" s="95">
        <f>(Z160-(Z162+Z161+Z163))</f>
        <v>-8.7615754453557102</v>
      </c>
      <c r="AA168" s="95">
        <f>(AA160-(AA162+AA161+AA163+AA165))</f>
        <v>-8.0256702105917981</v>
      </c>
      <c r="AB168" s="95"/>
      <c r="AC168" s="95">
        <f>(AC160-(AC162+AC161+AC163))</f>
        <v>-2.141524153333128</v>
      </c>
      <c r="AD168" s="95">
        <f>(AD160-(AD162+AD161+AD163))</f>
        <v>-8.6227412729235589</v>
      </c>
      <c r="AE168" s="95">
        <f>(AE160-(AE162+AE161+AE163))</f>
        <v>-11.022655585726438</v>
      </c>
      <c r="AF168" s="95">
        <f>(AF160-(AF162+AF161+AF163))</f>
        <v>5.432463510810944</v>
      </c>
      <c r="AG168" s="95"/>
      <c r="AH168" s="95">
        <f>(AH160-(AH162+AH161+AH163))</f>
        <v>-7.032311714249051E-2</v>
      </c>
      <c r="AI168" s="95">
        <f>(AI160-(AI162+AI161+AI163+AI164))</f>
        <v>-0.77501617425059521</v>
      </c>
      <c r="AJ168" s="95">
        <f>(AJ160-(AJ162+AJ161+AJ163+AJ164))</f>
        <v>-0.87896633558934711</v>
      </c>
      <c r="AK168" s="95">
        <f>(AK160-(AK162+AK161+AK163+AK164))</f>
        <v>3.8113280963452709</v>
      </c>
      <c r="AL168" s="95"/>
      <c r="AM168" s="95">
        <f>(AM160-(AM162+AM161+AM163))</f>
        <v>8.7709879913076492</v>
      </c>
      <c r="AN168" s="95">
        <f>(AN160-(AN162+AN161+AN163))</f>
        <v>0.18365922642733956</v>
      </c>
      <c r="AO168" s="95">
        <f>(AO160-(AO162+AO161+AO163))</f>
        <v>-2.3970903011575189</v>
      </c>
      <c r="AP168" s="245">
        <f>(AP160-(AP162+AP161+AP163))</f>
        <v>-8.8049789839054284</v>
      </c>
      <c r="AQ168" s="95"/>
      <c r="AR168" s="95">
        <f>(AR160-(AR162+AR161+AR163))</f>
        <v>-1.5817588555899356</v>
      </c>
      <c r="AS168" s="95">
        <f>(AS160-(AS162+AS161+AS163))</f>
        <v>-3.6037906111163966</v>
      </c>
      <c r="AT168" s="95">
        <f>(AT160-(AT162+AT161+AT163))</f>
        <v>-5.2700140439516261</v>
      </c>
      <c r="AU168" s="95">
        <f>(AU160-(AU162+AU161+AU163))</f>
        <v>-2.1068272290786503</v>
      </c>
      <c r="AV168" s="95"/>
      <c r="AW168" s="95">
        <f>(AW160-(AW162+AW161+AW163))</f>
        <v>-0.71292711732628122</v>
      </c>
      <c r="AX168" s="277">
        <f>(AX160-(AX162+AX161+AX163))</f>
        <v>1.7097906381557948</v>
      </c>
      <c r="AY168" s="245">
        <f>(AY160-(AY162+AY161+AY163))</f>
        <v>2.918630999914873</v>
      </c>
      <c r="AZ168" s="330"/>
      <c r="BA168" s="95"/>
      <c r="BB168" s="95">
        <f>(BB160-(BB162+BB161+BB163))</f>
        <v>-2.6955023452032236</v>
      </c>
      <c r="BC168" s="95">
        <f>(BC160-(BC162+BC161+BC163))</f>
        <v>-2.7523837609357997</v>
      </c>
      <c r="BD168" s="95">
        <f>(BD160-(BD162+BD161+BD163+BD164+BD165+BD166))</f>
        <v>-7.6047781231634417</v>
      </c>
      <c r="BE168" s="243">
        <f>(BE160-(BE162+BE161+BE163+BE167))</f>
        <v>-100.27804765614287</v>
      </c>
      <c r="BF168" s="243"/>
      <c r="BG168" s="95">
        <f>(BG160-(BG162+BG161+BG163))</f>
        <v>2.3772291676400101</v>
      </c>
      <c r="BH168" s="95">
        <f>(BH160-(BH162+BH161+BH163))</f>
        <v>5.3706391190591489</v>
      </c>
      <c r="BI168" s="95">
        <f>(BI160-(BI162+BI161+BI163))</f>
        <v>0.13302149869275581</v>
      </c>
      <c r="BJ168" s="95">
        <f>(BJ160-(BJ162+BJ161+BJ163))</f>
        <v>4.7509226174416312</v>
      </c>
      <c r="BL168" s="291">
        <f t="shared" si="42"/>
        <v>-1.0473774941623586</v>
      </c>
      <c r="BM168" s="292">
        <f t="shared" si="43"/>
        <v>-4.7377494162358647E-2</v>
      </c>
    </row>
    <row r="169" spans="2:65" x14ac:dyDescent="0.25">
      <c r="B169" s="117" t="s">
        <v>55</v>
      </c>
      <c r="C169" s="117" t="s">
        <v>54</v>
      </c>
      <c r="D169" s="98">
        <f>SUM(D155:D160)</f>
        <v>112.60829627084149</v>
      </c>
      <c r="E169" s="99">
        <f>SUM(E155:E160)</f>
        <v>307.15754430627635</v>
      </c>
      <c r="F169" s="99">
        <f>SUM(F155:F160)</f>
        <v>472.57058331725523</v>
      </c>
      <c r="G169" s="99">
        <f>SUM(G155:G160)</f>
        <v>592.41820479916623</v>
      </c>
      <c r="H169" s="99"/>
      <c r="I169" s="99">
        <f>SUM(I155:I160)</f>
        <v>141.54572535197377</v>
      </c>
      <c r="J169" s="99">
        <f>SUM(J155:J160)</f>
        <v>313.92563408980266</v>
      </c>
      <c r="K169" s="99">
        <f>SUM(K155:K160)</f>
        <v>372.80576904829695</v>
      </c>
      <c r="L169" s="99">
        <f>SUM(L155:L160)</f>
        <v>438.96006028636009</v>
      </c>
      <c r="M169" s="99"/>
      <c r="N169" s="99">
        <f>SUM(N155:N160)</f>
        <v>137.44633014007795</v>
      </c>
      <c r="O169" s="99">
        <f>SUM(O155:O160)</f>
        <v>169.75608640464725</v>
      </c>
      <c r="P169" s="99">
        <f>SUM(P155:P160)</f>
        <v>316.4649964111926</v>
      </c>
      <c r="Q169" s="99">
        <f>SUM(Q155:Q160)</f>
        <v>545.39492005819625</v>
      </c>
      <c r="R169" s="99"/>
      <c r="S169" s="99">
        <f>SUM(S155:S160)</f>
        <v>175.95538968901096</v>
      </c>
      <c r="T169" s="99">
        <f>SUM(T155:T160)</f>
        <v>276.72274412510802</v>
      </c>
      <c r="U169" s="99">
        <f>SUM(U155:U160)</f>
        <v>478.24055251806328</v>
      </c>
      <c r="V169" s="99">
        <f>SUM(V155:V160)</f>
        <v>630.36948451308217</v>
      </c>
      <c r="W169" s="99"/>
      <c r="X169" s="99">
        <f>SUM(X155:X160)</f>
        <v>100.00227795621768</v>
      </c>
      <c r="Y169" s="99">
        <f>SUM(Y155:Y160)</f>
        <v>186.6398703071381</v>
      </c>
      <c r="Z169" s="99">
        <f>SUM(Z155:Z160)</f>
        <v>245.38262048628943</v>
      </c>
      <c r="AA169" s="99">
        <f>SUM(AA155:AA160)</f>
        <v>311.7480595928389</v>
      </c>
      <c r="AB169" s="99"/>
      <c r="AC169" s="99">
        <f>SUM(AC155:AC160)</f>
        <v>86.34081507089121</v>
      </c>
      <c r="AD169" s="99">
        <f>SUM(AD155:AD160)</f>
        <v>180.78439352811534</v>
      </c>
      <c r="AE169" s="99">
        <f>SUM(AE155:AE160)</f>
        <v>253.96678460736732</v>
      </c>
      <c r="AF169" s="99">
        <f>SUM(AF155:AF160)</f>
        <v>362.91255447458485</v>
      </c>
      <c r="AG169" s="99"/>
      <c r="AH169" s="99">
        <f>SUM(AH155:AH160)</f>
        <v>96.13170113378446</v>
      </c>
      <c r="AI169" s="99">
        <f>SUM(AI155:AI160)</f>
        <v>168.68395514341174</v>
      </c>
      <c r="AJ169" s="99">
        <f>SUM(AJ155:AJ160)</f>
        <v>302.38069659709805</v>
      </c>
      <c r="AK169" s="99">
        <f>SUM(AK155:AK160)</f>
        <v>437.56917002350582</v>
      </c>
      <c r="AL169" s="99"/>
      <c r="AM169" s="99">
        <f>SUM(AM155:AM160)</f>
        <v>101.03270822401103</v>
      </c>
      <c r="AN169" s="99">
        <f>SUM(AN155:AN160)</f>
        <v>229.91074161595637</v>
      </c>
      <c r="AO169" s="99">
        <f>SUM(AO155:AO160)</f>
        <v>323.92987588911308</v>
      </c>
      <c r="AP169" s="246">
        <f>SUM(AP155:AP160)</f>
        <v>361.48300561819451</v>
      </c>
      <c r="AQ169" s="99"/>
      <c r="AR169" s="99">
        <f>SUM(AR155:AR160)</f>
        <v>86.017553003986052</v>
      </c>
      <c r="AS169" s="99">
        <f>SUM(AS155:AS160)</f>
        <v>150.27249792534874</v>
      </c>
      <c r="AT169" s="99">
        <f>SUM(AT155:AT160)</f>
        <v>273.52374425619524</v>
      </c>
      <c r="AU169" s="99">
        <f>SUM(AU155:AU160)</f>
        <v>360.4912131382336</v>
      </c>
      <c r="AV169" s="99"/>
      <c r="AW169" s="99">
        <f>SUM(AW155:AW160)</f>
        <v>171.1025081583075</v>
      </c>
      <c r="AX169" s="278">
        <f>SUM(AX155:AX160)</f>
        <v>450.2538433266335</v>
      </c>
      <c r="AY169" s="246">
        <f>SUM(AY155:AY160)</f>
        <v>804.13688919876824</v>
      </c>
      <c r="AZ169" s="331"/>
      <c r="BA169" s="99"/>
      <c r="BB169" s="99">
        <f>SUM(BB155:BB160)</f>
        <v>580.76456994538103</v>
      </c>
      <c r="BC169" s="99">
        <f>SUM(BC155:BC160)</f>
        <v>836.65913037779717</v>
      </c>
      <c r="BD169" s="74">
        <f>SUM(BD155:BD160)</f>
        <v>1216.7078533141678</v>
      </c>
      <c r="BE169" s="74">
        <f>SUM(BE155:BE160)</f>
        <v>1754.3844293312563</v>
      </c>
      <c r="BF169" s="74"/>
      <c r="BG169" s="99">
        <f>SUM(BG155:BG160)</f>
        <v>351.18407998482974</v>
      </c>
      <c r="BH169" s="99">
        <f>SUM(BH155:BH160)</f>
        <v>570.12000062419031</v>
      </c>
      <c r="BI169" s="99">
        <f>SUM(BI155:BI160)</f>
        <v>806.37632507552007</v>
      </c>
      <c r="BJ169" s="99">
        <f>SUM(BJ155:BJ160)</f>
        <v>857.71162720859263</v>
      </c>
      <c r="BL169" s="291">
        <f t="shared" si="30"/>
        <v>-0.51110394456958397</v>
      </c>
      <c r="BM169" s="292">
        <f t="shared" si="31"/>
        <v>0.48889605543041598</v>
      </c>
    </row>
    <row r="170" spans="2:65" x14ac:dyDescent="0.25">
      <c r="B170" s="53" t="s">
        <v>50</v>
      </c>
      <c r="C170" s="53" t="s">
        <v>82</v>
      </c>
      <c r="D170" s="91">
        <f>D25/D144</f>
        <v>8.6570931992254874</v>
      </c>
      <c r="E170" s="92">
        <f>E25/E144</f>
        <v>7.8984301054211956</v>
      </c>
      <c r="F170" s="92">
        <f>F25/F144</f>
        <v>8.3606662807897614</v>
      </c>
      <c r="G170" s="92">
        <f>G25/G144</f>
        <v>9.9379601130804787</v>
      </c>
      <c r="H170" s="92"/>
      <c r="I170" s="93">
        <f>I25/I144</f>
        <v>0.55894943809141784</v>
      </c>
      <c r="J170" s="92">
        <f>J25/J144</f>
        <v>1.2896195299981623</v>
      </c>
      <c r="K170" s="92">
        <f>K25/K144</f>
        <v>15.150077489957933</v>
      </c>
      <c r="L170" s="92">
        <f>L25/L144</f>
        <v>169.30419492589803</v>
      </c>
      <c r="M170" s="92"/>
      <c r="N170" s="92">
        <f>N25/N144</f>
        <v>19.165253110062903</v>
      </c>
      <c r="O170" s="92">
        <f>O25/O144</f>
        <v>90.195428192432161</v>
      </c>
      <c r="P170" s="92">
        <f>P25/P144</f>
        <v>228.83592650574494</v>
      </c>
      <c r="Q170" s="92">
        <f>Q25/Q144</f>
        <v>210.50604215846772</v>
      </c>
      <c r="R170" s="92"/>
      <c r="S170" s="92">
        <f>S25/S144</f>
        <v>-0.36982307985445051</v>
      </c>
      <c r="T170" s="92">
        <f>T25/T144</f>
        <v>-2.090708889694199</v>
      </c>
      <c r="U170" s="92">
        <f>U25/U144</f>
        <v>-1.3833195282543014</v>
      </c>
      <c r="V170" s="92">
        <f>V25/V144</f>
        <v>-0.50854770259474158</v>
      </c>
      <c r="W170" s="92"/>
      <c r="X170" s="92">
        <f>X25/X144</f>
        <v>73.175993557403828</v>
      </c>
      <c r="Y170" s="92">
        <f>Y25/Y144</f>
        <v>76.731147778981267</v>
      </c>
      <c r="Z170" s="92">
        <f>Z25/Z144</f>
        <v>79.073584069437317</v>
      </c>
      <c r="AA170" s="92">
        <f>AA25/AA144</f>
        <v>80.390960529515226</v>
      </c>
      <c r="AB170" s="92"/>
      <c r="AC170" s="92">
        <f>AC25/AC144</f>
        <v>3.3992446878303641E-2</v>
      </c>
      <c r="AD170" s="92">
        <f>AD25/AD144</f>
        <v>0.1034728952750827</v>
      </c>
      <c r="AE170" s="92">
        <f>AE25/AE144</f>
        <v>0.13714034943361036</v>
      </c>
      <c r="AF170" s="92">
        <f>AF25/AF144</f>
        <v>-0.11995976206838049</v>
      </c>
      <c r="AG170" s="92"/>
      <c r="AH170" s="92">
        <f>AH25/AH144</f>
        <v>-0.17580779285622616</v>
      </c>
      <c r="AI170" s="92">
        <f>AI25/AI144</f>
        <v>-0.33696355402199696</v>
      </c>
      <c r="AJ170" s="92">
        <f>AJ25/AJ144</f>
        <v>-0.39065170470637639</v>
      </c>
      <c r="AK170" s="92">
        <f>AK25/AK144</f>
        <v>0</v>
      </c>
      <c r="AL170" s="92"/>
      <c r="AM170" s="92">
        <f>AM25/AM144</f>
        <v>0</v>
      </c>
      <c r="AN170" s="92">
        <f>AN25/AN144</f>
        <v>0</v>
      </c>
      <c r="AO170" s="92">
        <f>AO25/AO144</f>
        <v>0</v>
      </c>
      <c r="AP170" s="244">
        <f>AP25/AP144</f>
        <v>0</v>
      </c>
      <c r="AQ170" s="92"/>
      <c r="AR170" s="92">
        <f>AR25/AR144</f>
        <v>0</v>
      </c>
      <c r="AS170" s="92">
        <f>AS25/AS144</f>
        <v>0</v>
      </c>
      <c r="AT170" s="92">
        <f>AT25/AT144</f>
        <v>0</v>
      </c>
      <c r="AU170" s="92">
        <f>AU25/AU144</f>
        <v>0</v>
      </c>
      <c r="AV170" s="92"/>
      <c r="AW170" s="92">
        <f>AW25/AW144</f>
        <v>0</v>
      </c>
      <c r="AX170" s="276">
        <f>AX25/AX144</f>
        <v>0</v>
      </c>
      <c r="AY170" s="244">
        <f>AY25/AY144</f>
        <v>0</v>
      </c>
      <c r="AZ170" s="326"/>
      <c r="BA170" s="92"/>
      <c r="BB170" s="92">
        <f>BB25/BB144</f>
        <v>0</v>
      </c>
      <c r="BC170" s="92">
        <f>BC25/BC144</f>
        <v>0</v>
      </c>
      <c r="BD170" s="92">
        <f>BD25/BD144</f>
        <v>0</v>
      </c>
      <c r="BE170" s="20">
        <f>BE25/BE144</f>
        <v>0</v>
      </c>
      <c r="BF170" s="20"/>
      <c r="BG170" s="92">
        <f>BG25/BG144</f>
        <v>0</v>
      </c>
      <c r="BH170" s="92">
        <f>BH25/BH144</f>
        <v>0</v>
      </c>
      <c r="BI170" s="92">
        <f>BI25/BI144</f>
        <v>0</v>
      </c>
      <c r="BJ170" s="92">
        <f>BJ25/BJ144</f>
        <v>0</v>
      </c>
      <c r="BL170" s="291" t="e">
        <f t="shared" si="30"/>
        <v>#DIV/0!</v>
      </c>
      <c r="BM170" s="292" t="e">
        <f t="shared" si="31"/>
        <v>#DIV/0!</v>
      </c>
    </row>
    <row r="171" spans="2:65" x14ac:dyDescent="0.25">
      <c r="B171" s="53" t="s">
        <v>89</v>
      </c>
      <c r="C171" s="53" t="s">
        <v>90</v>
      </c>
      <c r="D171" s="91">
        <f>D26/D144</f>
        <v>91.659452422333985</v>
      </c>
      <c r="E171" s="92">
        <f>E26/E144</f>
        <v>-10.868500930187016</v>
      </c>
      <c r="F171" s="92">
        <f>F26/F144</f>
        <v>37.526529037237125</v>
      </c>
      <c r="G171" s="92">
        <f>G26/G144</f>
        <v>50.172225813610183</v>
      </c>
      <c r="H171" s="92"/>
      <c r="I171" s="93">
        <f>I26/I144</f>
        <v>-32.353308651879715</v>
      </c>
      <c r="J171" s="92">
        <f>J26/J144</f>
        <v>-93.368453971866955</v>
      </c>
      <c r="K171" s="92">
        <f>K26/K144</f>
        <v>-57.40582597969447</v>
      </c>
      <c r="L171" s="92">
        <f>L26/L144</f>
        <v>-76.519718663652355</v>
      </c>
      <c r="M171" s="92"/>
      <c r="N171" s="92">
        <f>N26/N144</f>
        <v>-109.61380584740454</v>
      </c>
      <c r="O171" s="92">
        <f>O26/O144</f>
        <v>-15.00874795595147</v>
      </c>
      <c r="P171" s="92">
        <f>P26/P144</f>
        <v>-187.72006171618469</v>
      </c>
      <c r="Q171" s="92">
        <f>Q26/Q144</f>
        <v>-572.59309192461546</v>
      </c>
      <c r="R171" s="92"/>
      <c r="S171" s="92">
        <f>S26/S144</f>
        <v>-29.264261101526085</v>
      </c>
      <c r="T171" s="92">
        <f>T26/T144</f>
        <v>25.750564491400219</v>
      </c>
      <c r="U171" s="92">
        <f>U26/U144</f>
        <v>-109.82207474311588</v>
      </c>
      <c r="V171" s="92">
        <f>V26/V144</f>
        <v>-177.61438632236346</v>
      </c>
      <c r="W171" s="92"/>
      <c r="X171" s="92">
        <f>X26/X144</f>
        <v>45.384927701689577</v>
      </c>
      <c r="Y171" s="92">
        <f>Y26/Y144</f>
        <v>67.209141126386484</v>
      </c>
      <c r="Z171" s="92">
        <f>Z26/Z144</f>
        <v>81.677190796103957</v>
      </c>
      <c r="AA171" s="92">
        <f>AA26/AA144</f>
        <v>125.11393319002491</v>
      </c>
      <c r="AB171" s="92"/>
      <c r="AC171" s="92">
        <f>AC26/AC144</f>
        <v>44.411131846503707</v>
      </c>
      <c r="AD171" s="92">
        <f>AD26/AD144</f>
        <v>1.9832304927724185</v>
      </c>
      <c r="AE171" s="92">
        <f>AE26/AE144</f>
        <v>7.0113003647933292</v>
      </c>
      <c r="AF171" s="92">
        <f>AF26/AF144</f>
        <v>6.1350849743543172</v>
      </c>
      <c r="AG171" s="92"/>
      <c r="AH171" s="92">
        <f>AH26/AH144</f>
        <v>4.7819719656893511</v>
      </c>
      <c r="AI171" s="92">
        <f>AI26/AI144</f>
        <v>-52.145109984904032</v>
      </c>
      <c r="AJ171" s="92">
        <f>AJ26/AJ144</f>
        <v>-95.904993505415405</v>
      </c>
      <c r="AK171" s="92">
        <f>AK26/AK144</f>
        <v>-134.30546120259362</v>
      </c>
      <c r="AL171" s="92"/>
      <c r="AM171" s="92">
        <f>AM26/AM144</f>
        <v>76.383207489818844</v>
      </c>
      <c r="AN171" s="92">
        <f>AN26/AN144</f>
        <v>103.15526551002168</v>
      </c>
      <c r="AO171" s="92">
        <f>AO26/AO144</f>
        <v>96.913131598720938</v>
      </c>
      <c r="AP171" s="244">
        <f>AP26/AP144</f>
        <v>111.77689110094678</v>
      </c>
      <c r="AQ171" s="92"/>
      <c r="AR171" s="92">
        <f>AR26/AR144</f>
        <v>-213.82366853565284</v>
      </c>
      <c r="AS171" s="92">
        <f>AS26/AS144</f>
        <v>-106.32623819037818</v>
      </c>
      <c r="AT171" s="92">
        <f>AT26/AT144</f>
        <v>-272.65611533559957</v>
      </c>
      <c r="AU171" s="92">
        <f>AU26/AU144</f>
        <v>-177.70810463169335</v>
      </c>
      <c r="AV171" s="92"/>
      <c r="AW171" s="92">
        <f>AW26/AW144</f>
        <v>-6.4701498761120995</v>
      </c>
      <c r="AX171" s="276">
        <f>AX26/AX144</f>
        <v>33.186093882315248</v>
      </c>
      <c r="AY171" s="244">
        <f>AY26/AY144</f>
        <v>31.794160846294893</v>
      </c>
      <c r="AZ171" s="326"/>
      <c r="BA171" s="92"/>
      <c r="BB171" s="92">
        <f>BB26/BB144</f>
        <v>-57.116765211289042</v>
      </c>
      <c r="BC171" s="92">
        <f>BC26/BC144</f>
        <v>350.87650316196471</v>
      </c>
      <c r="BD171" s="92">
        <f>BD26/BD144</f>
        <v>277.21328074659942</v>
      </c>
      <c r="BE171" s="20">
        <f>BE26/BE144</f>
        <v>98.162784794615263</v>
      </c>
      <c r="BF171" s="20"/>
      <c r="BG171" s="92">
        <f>BG26/BG144</f>
        <v>-14.249633796778513</v>
      </c>
      <c r="BH171" s="92">
        <f>BH26/BH144</f>
        <v>-187.46521438342981</v>
      </c>
      <c r="BI171" s="92">
        <f>BI26/BI144</f>
        <v>-295.09005555461499</v>
      </c>
      <c r="BJ171" s="92">
        <f>BJ26/BJ144</f>
        <v>-176.62874531066342</v>
      </c>
      <c r="BL171" s="291">
        <f t="shared" si="30"/>
        <v>-2.7993452985285767</v>
      </c>
      <c r="BM171" s="292">
        <f t="shared" si="31"/>
        <v>-1.7993452985285765</v>
      </c>
    </row>
    <row r="172" spans="2:65" s="23" customFormat="1" x14ac:dyDescent="0.25">
      <c r="B172" s="219" t="s">
        <v>52</v>
      </c>
      <c r="C172" s="219" t="s">
        <v>31</v>
      </c>
      <c r="D172" s="94">
        <f>D27/D144</f>
        <v>108.57713073532425</v>
      </c>
      <c r="E172" s="95">
        <f>E27/E144</f>
        <v>166.19341362316004</v>
      </c>
      <c r="F172" s="95">
        <f>F27/F144</f>
        <v>210.72094668467426</v>
      </c>
      <c r="G172" s="95">
        <f>G27/G144</f>
        <v>266.6846772092664</v>
      </c>
      <c r="H172" s="95"/>
      <c r="I172" s="96">
        <f>I27/I144</f>
        <v>19.530350954488362</v>
      </c>
      <c r="J172" s="95">
        <f>J27/J144</f>
        <v>26.759605247461867</v>
      </c>
      <c r="K172" s="95">
        <f>K27/K144</f>
        <v>74.32710250814435</v>
      </c>
      <c r="L172" s="95">
        <f>L27/L144</f>
        <v>118.24918362220548</v>
      </c>
      <c r="M172" s="95"/>
      <c r="N172" s="95">
        <f>N27/N144</f>
        <v>15.446621909602936</v>
      </c>
      <c r="O172" s="95">
        <f>O27/O144</f>
        <v>111.6079086095896</v>
      </c>
      <c r="P172" s="95">
        <f>P27/P144</f>
        <v>169.04130802140853</v>
      </c>
      <c r="Q172" s="95">
        <f>Q27/Q144</f>
        <v>333.71766475715543</v>
      </c>
      <c r="R172" s="95"/>
      <c r="S172" s="95">
        <f>S27/S144</f>
        <v>224.69163990809093</v>
      </c>
      <c r="T172" s="95">
        <f>T27/T144</f>
        <v>385.47445153736794</v>
      </c>
      <c r="U172" s="95">
        <f>U27/U144</f>
        <v>533.32028739306679</v>
      </c>
      <c r="V172" s="95">
        <f>V27/V144</f>
        <v>618.8697445286009</v>
      </c>
      <c r="W172" s="95"/>
      <c r="X172" s="95">
        <f>X27/X144</f>
        <v>73.577985831112329</v>
      </c>
      <c r="Y172" s="95">
        <f>Y27/Y144</f>
        <v>150.82915470485335</v>
      </c>
      <c r="Z172" s="95">
        <f>Z27/Z144</f>
        <v>208.14226809250704</v>
      </c>
      <c r="AA172" s="95">
        <f>AA27/AA144</f>
        <v>282.16645359357591</v>
      </c>
      <c r="AB172" s="95"/>
      <c r="AC172" s="95">
        <f>AC27/AC144</f>
        <v>46.518663552958536</v>
      </c>
      <c r="AD172" s="95">
        <f>AD27/AD144</f>
        <v>60.410925358102446</v>
      </c>
      <c r="AE172" s="95">
        <f>AE27/AE144</f>
        <v>82.747058339504648</v>
      </c>
      <c r="AF172" s="95">
        <f>AF27/AF144</f>
        <v>14.669365190076244</v>
      </c>
      <c r="AG172" s="95"/>
      <c r="AH172" s="95">
        <f>AH27/AH144</f>
        <v>9.2299091249518721</v>
      </c>
      <c r="AI172" s="95">
        <f>AI27/AI144</f>
        <v>0</v>
      </c>
      <c r="AJ172" s="95">
        <f>AJ27/AJ144</f>
        <v>0</v>
      </c>
      <c r="AK172" s="95">
        <f>AK27/AK144</f>
        <v>0</v>
      </c>
      <c r="AL172" s="95"/>
      <c r="AM172" s="95">
        <f>AM27/AM144</f>
        <v>78.787667990884216</v>
      </c>
      <c r="AN172" s="95">
        <f>AN27/AN144</f>
        <v>103.09404576787924</v>
      </c>
      <c r="AO172" s="95">
        <f>AO27/AO144</f>
        <v>94.485309370625501</v>
      </c>
      <c r="AP172" s="245">
        <f>AP27/AP144</f>
        <v>120.67455407415648</v>
      </c>
      <c r="AQ172" s="95"/>
      <c r="AR172" s="95">
        <f>AR27/AR144</f>
        <v>0</v>
      </c>
      <c r="AS172" s="95">
        <f>AS27/AS144</f>
        <v>0</v>
      </c>
      <c r="AT172" s="95">
        <f>AT27/AT144</f>
        <v>0</v>
      </c>
      <c r="AU172" s="95">
        <f>AU27/AU144</f>
        <v>0</v>
      </c>
      <c r="AV172" s="95"/>
      <c r="AW172" s="95">
        <f>AW27/AW144</f>
        <v>0</v>
      </c>
      <c r="AX172" s="277">
        <f>AX27/AX144</f>
        <v>34.720866581132263</v>
      </c>
      <c r="AY172" s="245">
        <f>AY27/AY144</f>
        <v>34.266889887889441</v>
      </c>
      <c r="AZ172" s="327"/>
      <c r="BA172" s="95"/>
      <c r="BB172" s="95">
        <f>BB27/BB144</f>
        <v>0</v>
      </c>
      <c r="BC172" s="95">
        <f>BC27/BC144</f>
        <v>335.54179363675087</v>
      </c>
      <c r="BD172" s="95">
        <f>BD27/BD144</f>
        <v>264.41119615937464</v>
      </c>
      <c r="BE172" s="24">
        <f>BE27/BE144</f>
        <v>77.156036376686004</v>
      </c>
      <c r="BF172" s="24"/>
      <c r="BG172" s="95">
        <f>BG27/BG144</f>
        <v>0</v>
      </c>
      <c r="BH172" s="95">
        <f>BH27/BH144</f>
        <v>0</v>
      </c>
      <c r="BI172" s="95">
        <f>BI27/BI144</f>
        <v>0</v>
      </c>
      <c r="BJ172" s="95">
        <f>BJ27/BJ144</f>
        <v>0</v>
      </c>
      <c r="BL172" s="291">
        <f t="shared" si="30"/>
        <v>-1</v>
      </c>
      <c r="BM172" s="292">
        <f t="shared" si="31"/>
        <v>0</v>
      </c>
    </row>
    <row r="173" spans="2:65" s="23" customFormat="1" x14ac:dyDescent="0.25">
      <c r="B173" s="219" t="s">
        <v>53</v>
      </c>
      <c r="C173" s="219" t="s">
        <v>32</v>
      </c>
      <c r="D173" s="94">
        <f>D28/D144</f>
        <v>-16.554212567984617</v>
      </c>
      <c r="E173" s="95">
        <f>E28/E144</f>
        <v>-187.24501452397271</v>
      </c>
      <c r="F173" s="95">
        <f>F28/F144</f>
        <v>-189.52987330374944</v>
      </c>
      <c r="G173" s="95">
        <f>G28/G144</f>
        <v>-227.38310032193846</v>
      </c>
      <c r="H173" s="95"/>
      <c r="I173" s="96">
        <f>I28/I144</f>
        <v>-54.415371767135085</v>
      </c>
      <c r="J173" s="95">
        <f>J28/J144</f>
        <v>-136.28054383255579</v>
      </c>
      <c r="K173" s="95">
        <f>K28/K144</f>
        <v>-158.74371382484105</v>
      </c>
      <c r="L173" s="95">
        <f>L28/L144</f>
        <v>-210.24868123587038</v>
      </c>
      <c r="M173" s="95"/>
      <c r="N173" s="95">
        <f>N28/N144</f>
        <v>-123.94483839686949</v>
      </c>
      <c r="O173" s="95">
        <f>O28/O144</f>
        <v>-125.67324955116698</v>
      </c>
      <c r="P173" s="95">
        <f>P28/P144</f>
        <v>-364.1650512323456</v>
      </c>
      <c r="Q173" s="95">
        <f>Q28/Q144</f>
        <v>-914.74349130829705</v>
      </c>
      <c r="R173" s="95"/>
      <c r="S173" s="95">
        <f>S28/S144</f>
        <v>-257.30038799264855</v>
      </c>
      <c r="T173" s="95">
        <f>T28/T144</f>
        <v>-365.31653332589968</v>
      </c>
      <c r="U173" s="95">
        <f>U28/U144</f>
        <v>-650.02522027676514</v>
      </c>
      <c r="V173" s="95">
        <f>V28/V144</f>
        <v>-803.04603669089647</v>
      </c>
      <c r="W173" s="95"/>
      <c r="X173" s="95">
        <f>X28/X144</f>
        <v>-26.183096760880257</v>
      </c>
      <c r="Y173" s="95">
        <f>Y28/Y144</f>
        <v>-85.484561966344188</v>
      </c>
      <c r="Z173" s="95">
        <f>Z28/Z144</f>
        <v>-131.23348062726444</v>
      </c>
      <c r="AA173" s="95">
        <f>AA28/AA144</f>
        <v>-165.07819061414281</v>
      </c>
      <c r="AB173" s="95"/>
      <c r="AC173" s="95">
        <f>AC28/AC144</f>
        <v>-3.6881804862959453</v>
      </c>
      <c r="AD173" s="95">
        <f>AD28/AD144</f>
        <v>-58.462185830421724</v>
      </c>
      <c r="AE173" s="95">
        <f>AE28/AE144</f>
        <v>-73.250089141227136</v>
      </c>
      <c r="AF173" s="95"/>
      <c r="AG173" s="95"/>
      <c r="AH173" s="95">
        <f>AH28/AH144</f>
        <v>0</v>
      </c>
      <c r="AI173" s="95">
        <f>AI28/AI144</f>
        <v>-47.495012939400475</v>
      </c>
      <c r="AJ173" s="95">
        <f>AJ28/AJ144</f>
        <v>-98.134963653114312</v>
      </c>
      <c r="AK173" s="95">
        <f>AK28/AK144</f>
        <v>-133.84299879759774</v>
      </c>
      <c r="AL173" s="95"/>
      <c r="AM173" s="95">
        <f>AM28/AM144</f>
        <v>0</v>
      </c>
      <c r="AN173" s="95">
        <f>AN28/AN144</f>
        <v>0</v>
      </c>
      <c r="AO173" s="95">
        <f>AO28/AO144</f>
        <v>0</v>
      </c>
      <c r="AP173" s="245">
        <f>AP28/AP144</f>
        <v>0</v>
      </c>
      <c r="AQ173" s="95"/>
      <c r="AR173" s="95">
        <f>AR28/AR144</f>
        <v>-214.848045699273</v>
      </c>
      <c r="AS173" s="95">
        <f>AS28/AS144</f>
        <v>-107.99839703393619</v>
      </c>
      <c r="AT173" s="95">
        <f>AT28/AT144</f>
        <v>-272.92456109118962</v>
      </c>
      <c r="AU173" s="95">
        <f>AU28/AU144</f>
        <v>-179.06645376623089</v>
      </c>
      <c r="AV173" s="95"/>
      <c r="AW173" s="95">
        <f>AW28/AW144</f>
        <v>-6.1338635000147974</v>
      </c>
      <c r="AX173" s="277">
        <f>AX28/AX144</f>
        <v>0</v>
      </c>
      <c r="AY173" s="245">
        <f>AY28/AY144</f>
        <v>0</v>
      </c>
      <c r="AZ173" s="327"/>
      <c r="BA173" s="95"/>
      <c r="BB173" s="95">
        <f>BB28/BB144</f>
        <v>-71.233296889831806</v>
      </c>
      <c r="BC173" s="95">
        <f>BC28/BC144</f>
        <v>0</v>
      </c>
      <c r="BD173" s="95">
        <f>BD28/BD144</f>
        <v>0</v>
      </c>
      <c r="BE173" s="24">
        <f>BE28/BE144</f>
        <v>0</v>
      </c>
      <c r="BF173" s="24"/>
      <c r="BG173" s="95">
        <f>BG28/BG144</f>
        <v>-14.785540950177126</v>
      </c>
      <c r="BH173" s="95">
        <f>BH28/BH144</f>
        <v>-187.40019453937339</v>
      </c>
      <c r="BI173" s="95">
        <f>BI28/BI144</f>
        <v>-300.61649418212335</v>
      </c>
      <c r="BJ173" s="95">
        <f>BJ28/BJ144</f>
        <v>-211.7855726797315</v>
      </c>
      <c r="BL173" s="291" t="e">
        <f t="shared" si="30"/>
        <v>#DIV/0!</v>
      </c>
      <c r="BM173" s="292" t="e">
        <f t="shared" si="31"/>
        <v>#DIV/0!</v>
      </c>
    </row>
    <row r="174" spans="2:65" s="23" customFormat="1" x14ac:dyDescent="0.25">
      <c r="B174" s="219" t="s">
        <v>56</v>
      </c>
      <c r="C174" s="219" t="s">
        <v>57</v>
      </c>
      <c r="D174" s="97">
        <f>(D171-(D173+D172))</f>
        <v>-0.36346574500564088</v>
      </c>
      <c r="E174" s="95">
        <f>(E171-(E173+E172))</f>
        <v>10.183099970625657</v>
      </c>
      <c r="F174" s="95">
        <f>(F171-(F173+F172))</f>
        <v>16.335455656312305</v>
      </c>
      <c r="G174" s="95">
        <f>(G171-(G173+G172))</f>
        <v>10.870648926282243</v>
      </c>
      <c r="H174" s="95"/>
      <c r="I174" s="95">
        <f>(I171-(I173+I172))</f>
        <v>2.5317121607670074</v>
      </c>
      <c r="J174" s="95">
        <f>(J171-(J173+J172))</f>
        <v>16.152484613226974</v>
      </c>
      <c r="K174" s="95">
        <f>(K171-(K173+K172))</f>
        <v>27.010785337002233</v>
      </c>
      <c r="L174" s="95">
        <f>(L171-(L173+L172))</f>
        <v>15.479778950012545</v>
      </c>
      <c r="M174" s="95"/>
      <c r="N174" s="95">
        <f>(N171-(N173+N172))</f>
        <v>-1.1155893601379887</v>
      </c>
      <c r="O174" s="95">
        <f>(O171-(O173+O172))</f>
        <v>-0.94340701437409535</v>
      </c>
      <c r="P174" s="95">
        <f>(P171-(P173+P172))</f>
        <v>7.4036814947523908</v>
      </c>
      <c r="Q174" s="95">
        <f>(Q171-(Q173+Q172))</f>
        <v>8.4327346265260985</v>
      </c>
      <c r="R174" s="95"/>
      <c r="S174" s="95">
        <f>(S171-(S173+S172))</f>
        <v>3.3444869830315334</v>
      </c>
      <c r="T174" s="95">
        <f>(T171-(T173+T172))</f>
        <v>5.5926462799319623</v>
      </c>
      <c r="U174" s="95">
        <f>(U171-(U173+U172))</f>
        <v>6.8828581405824707</v>
      </c>
      <c r="V174" s="95">
        <f>(V171-(V173+V172))</f>
        <v>6.5619058399321091</v>
      </c>
      <c r="W174" s="95"/>
      <c r="X174" s="95">
        <f>(X171-(X173+X172))</f>
        <v>-2.0099613685424913</v>
      </c>
      <c r="Y174" s="95">
        <f>(Y171-(Y173+Y172))</f>
        <v>1.8645483878773206</v>
      </c>
      <c r="Z174" s="95">
        <f>(Z171-(Z173+Z172))</f>
        <v>4.7684033308613607</v>
      </c>
      <c r="AA174" s="95">
        <f>(AA171-(AA173+AA172))</f>
        <v>8.0256702105918123</v>
      </c>
      <c r="AB174" s="95"/>
      <c r="AC174" s="95">
        <f>(AC171-(AC173+AC172))</f>
        <v>1.5806487798411197</v>
      </c>
      <c r="AD174" s="95">
        <f>(AD171-(AD173+AD172))</f>
        <v>3.4490965091696468E-2</v>
      </c>
      <c r="AE174" s="95">
        <f>(AE171-(AE173+AE172))</f>
        <v>-2.4856688334841825</v>
      </c>
      <c r="AF174" s="95">
        <f>(AF171-(AF173+AF172))</f>
        <v>-8.5342802157219264</v>
      </c>
      <c r="AG174" s="95"/>
      <c r="AH174" s="95">
        <f>(AH171-(AH173+AH172))</f>
        <v>-4.447937159262521</v>
      </c>
      <c r="AI174" s="95">
        <f>(AI171-(AI173+AI172))</f>
        <v>-4.6500970455035571</v>
      </c>
      <c r="AJ174" s="95">
        <f>(AJ171-(AJ173+AJ172))</f>
        <v>2.2299701476989071</v>
      </c>
      <c r="AK174" s="95">
        <f>(AK171-(AK173+AK172))</f>
        <v>-0.46246240499587543</v>
      </c>
      <c r="AL174" s="95"/>
      <c r="AM174" s="95">
        <f>(AM171-(AM173+AM172))</f>
        <v>-2.4044605010653726</v>
      </c>
      <c r="AN174" s="95">
        <f>(AN171-(AN173+AN172))</f>
        <v>6.1219742142441191E-2</v>
      </c>
      <c r="AO174" s="95">
        <f>(AO171-(AO173+AO172))</f>
        <v>2.4278222280954367</v>
      </c>
      <c r="AP174" s="245">
        <f>(AP171-(AP173+AP172))</f>
        <v>-8.897662973209691</v>
      </c>
      <c r="AQ174" s="95"/>
      <c r="AR174" s="95">
        <f>(AR171-(AR173+AR172))</f>
        <v>1.0243771636201586</v>
      </c>
      <c r="AS174" s="95">
        <f>(AS171-(AS173+AS172))</f>
        <v>1.6721588435580088</v>
      </c>
      <c r="AT174" s="95">
        <f>(AT171-(AT173+AT172))</f>
        <v>0.26844575559005079</v>
      </c>
      <c r="AU174" s="95">
        <f>(AU171-(AU173+AU172))</f>
        <v>1.3583491345375478</v>
      </c>
      <c r="AV174" s="95"/>
      <c r="AW174" s="95">
        <f>(AW171-(AW173+AW172))</f>
        <v>-0.33628637609730205</v>
      </c>
      <c r="AX174" s="277">
        <f>(AX171-(AX173+AX172))</f>
        <v>-1.5347726988170152</v>
      </c>
      <c r="AY174" s="245">
        <f>(AY171-(AY173+AY172))</f>
        <v>-2.4727290415945475</v>
      </c>
      <c r="AZ174" s="327"/>
      <c r="BA174" s="95"/>
      <c r="BB174" s="95">
        <f>(BB171-(BB173+BB172))</f>
        <v>14.116531678542763</v>
      </c>
      <c r="BC174" s="95">
        <f>(BC171-(BC173+BC172))</f>
        <v>15.334709525213839</v>
      </c>
      <c r="BD174" s="95">
        <f>(BD171-(BD173+BD172))</f>
        <v>12.802084587224783</v>
      </c>
      <c r="BE174" s="24">
        <f>(BE171-(BE173+BE172))</f>
        <v>21.006748417929259</v>
      </c>
      <c r="BF174" s="24"/>
      <c r="BG174" s="95">
        <f>(BG171-(BG173+BG172))</f>
        <v>0.53590715339861283</v>
      </c>
      <c r="BH174" s="95">
        <f>(BH171-(BH173+BH172))</f>
        <v>-6.5019844056422471E-2</v>
      </c>
      <c r="BI174" s="95">
        <f>(BI171-(BI173+BI172))</f>
        <v>5.5264386275083552</v>
      </c>
      <c r="BJ174" s="95">
        <f>(BJ171-(BJ173+BJ172))</f>
        <v>35.156827369068083</v>
      </c>
      <c r="BL174" s="291">
        <f t="shared" si="30"/>
        <v>0.67359682087027473</v>
      </c>
      <c r="BM174" s="292">
        <f t="shared" si="31"/>
        <v>1.6735968208702747</v>
      </c>
    </row>
    <row r="175" spans="2:65" x14ac:dyDescent="0.25">
      <c r="B175" s="53" t="s">
        <v>58</v>
      </c>
      <c r="C175" s="53" t="s">
        <v>6</v>
      </c>
      <c r="D175" s="91">
        <f>D30/D144</f>
        <v>-15.629027035242961</v>
      </c>
      <c r="E175" s="92">
        <f>E30/E144</f>
        <v>-27.677143509905676</v>
      </c>
      <c r="F175" s="92">
        <f>F30/F144</f>
        <v>-37.044182905653095</v>
      </c>
      <c r="G175" s="92">
        <f>G30/G144</f>
        <v>-37.050259062358286</v>
      </c>
      <c r="H175" s="92"/>
      <c r="I175" s="93">
        <f>I30/I144</f>
        <v>-6.5429963635407145</v>
      </c>
      <c r="J175" s="92">
        <f>J30/J144</f>
        <v>-8.3180459684881463</v>
      </c>
      <c r="K175" s="92">
        <f>K30/K144</f>
        <v>-12.271879052408513</v>
      </c>
      <c r="L175" s="92">
        <f>L30/L144</f>
        <v>-28.447626224566694</v>
      </c>
      <c r="M175" s="92"/>
      <c r="N175" s="92">
        <f>N30/N144</f>
        <v>-2.2883884310522871</v>
      </c>
      <c r="O175" s="92">
        <f>O30/O144</f>
        <v>-17.038502441423002</v>
      </c>
      <c r="P175" s="92">
        <f>P30/P144</f>
        <v>-20.543803231622199</v>
      </c>
      <c r="Q175" s="92">
        <f>Q30/Q144</f>
        <v>-20.353081722047698</v>
      </c>
      <c r="R175" s="92"/>
      <c r="S175" s="92">
        <f>S30/S144</f>
        <v>-8.5220101009938602</v>
      </c>
      <c r="T175" s="92">
        <f>T30/T144</f>
        <v>-30.175898307919606</v>
      </c>
      <c r="U175" s="92">
        <f>U30/U144</f>
        <v>-47.6739144737397</v>
      </c>
      <c r="V175" s="92">
        <f>V30/V144</f>
        <v>-66.71817762751013</v>
      </c>
      <c r="W175" s="92"/>
      <c r="X175" s="92">
        <f>X30/X144</f>
        <v>-14.873714127214475</v>
      </c>
      <c r="Y175" s="92">
        <f>Y30/Y144</f>
        <v>-30.430568345661648</v>
      </c>
      <c r="Z175" s="92">
        <f>Z30/Z144</f>
        <v>-44.129671316591271</v>
      </c>
      <c r="AA175" s="92">
        <f>AA30/AA144</f>
        <v>-68.218196790030277</v>
      </c>
      <c r="AB175" s="92"/>
      <c r="AC175" s="92">
        <f>AC30/AC144</f>
        <v>-20.752388819204374</v>
      </c>
      <c r="AD175" s="92">
        <f>AD30/AD144</f>
        <v>-38.647126385243389</v>
      </c>
      <c r="AE175" s="92">
        <f>AE30/AE144</f>
        <v>-54.667571792972929</v>
      </c>
      <c r="AF175" s="92">
        <f>AF30/AF144</f>
        <v>-70.433517443006266</v>
      </c>
      <c r="AG175" s="92"/>
      <c r="AH175" s="92">
        <f>AH30/AH144</f>
        <v>-17.070936686339561</v>
      </c>
      <c r="AI175" s="92">
        <f>AI30/AI144</f>
        <v>-6.1832812163036444</v>
      </c>
      <c r="AJ175" s="92">
        <f>AJ30/AJ144</f>
        <v>-13.884412671439128</v>
      </c>
      <c r="AK175" s="92">
        <f>AK30/AK144</f>
        <v>-25.626796028564229</v>
      </c>
      <c r="AL175" s="92"/>
      <c r="AM175" s="92">
        <f>AM30/AM144</f>
        <v>-6.2153035593576611</v>
      </c>
      <c r="AN175" s="92">
        <f>AN30/AN144</f>
        <v>-20.615748166468727</v>
      </c>
      <c r="AO175" s="92">
        <f>AO30/AO144</f>
        <v>-30.270948033848143</v>
      </c>
      <c r="AP175" s="244">
        <f>AP30/AP144</f>
        <v>-17.223774679043071</v>
      </c>
      <c r="AQ175" s="92"/>
      <c r="AR175" s="92">
        <f>AR30/AR144</f>
        <v>-7.3212838458734169</v>
      </c>
      <c r="AS175" s="92">
        <f>AS30/AS144</f>
        <v>-26.250010811371837</v>
      </c>
      <c r="AT175" s="92">
        <f>AT30/AT144</f>
        <v>-36.466236588308767</v>
      </c>
      <c r="AU175" s="92">
        <f>AU30/AU144</f>
        <v>-47.126398545180358</v>
      </c>
      <c r="AV175" s="92"/>
      <c r="AW175" s="92">
        <f>AW30/AW144</f>
        <v>-7.7076837401501725</v>
      </c>
      <c r="AX175" s="276">
        <f>AX30/AX144</f>
        <v>-22.550388337881557</v>
      </c>
      <c r="AY175" s="244">
        <f>AY30/AY144</f>
        <v>-33.131866721255875</v>
      </c>
      <c r="AZ175" s="326"/>
      <c r="BA175" s="92"/>
      <c r="BB175" s="92">
        <f>BB30/BB144</f>
        <v>-6.8665598535133903</v>
      </c>
      <c r="BC175" s="92">
        <f>BC30/BC144</f>
        <v>-16.239064189521283</v>
      </c>
      <c r="BD175" s="92">
        <f>BD30/BD144</f>
        <v>-26.666289024053473</v>
      </c>
      <c r="BE175" s="20">
        <f>BE30/BE144</f>
        <v>-43.370182671183116</v>
      </c>
      <c r="BF175" s="20"/>
      <c r="BG175" s="92">
        <f>BG30/BG144</f>
        <v>-16.049732183835392</v>
      </c>
      <c r="BH175" s="92">
        <f>BH30/BH144</f>
        <v>-8.4265717897102181</v>
      </c>
      <c r="BI175" s="92">
        <f>BI30/BI144</f>
        <v>-12.757971010987577</v>
      </c>
      <c r="BJ175" s="92">
        <f>BJ30/BJ144</f>
        <v>-46.265774822690872</v>
      </c>
      <c r="BL175" s="291">
        <f t="shared" si="30"/>
        <v>6.6764582788619409E-2</v>
      </c>
      <c r="BM175" s="292">
        <f t="shared" si="31"/>
        <v>1.0667645827886194</v>
      </c>
    </row>
    <row r="176" spans="2:65" ht="24" x14ac:dyDescent="0.25">
      <c r="B176" s="53" t="s">
        <v>59</v>
      </c>
      <c r="C176" s="53" t="s">
        <v>303</v>
      </c>
      <c r="D176" s="91">
        <f>D31/D144</f>
        <v>4.6259276637082758</v>
      </c>
      <c r="E176" s="92">
        <f>E31/E144</f>
        <v>-17.9509775123209</v>
      </c>
      <c r="F176" s="92">
        <f>F31/F144</f>
        <v>-11.190430252749373</v>
      </c>
      <c r="G176" s="92">
        <f>G31/G144</f>
        <v>-5.7247796120657775</v>
      </c>
      <c r="H176" s="92"/>
      <c r="I176" s="93">
        <f>I31/I144</f>
        <v>-1.0521401187603159</v>
      </c>
      <c r="J176" s="92">
        <f>J31/J144</f>
        <v>0.12896195299981622</v>
      </c>
      <c r="K176" s="92">
        <f>K31/K144</f>
        <v>-2.6251700034791408</v>
      </c>
      <c r="L176" s="92">
        <f>L31/L144</f>
        <v>-3.1713137402662648</v>
      </c>
      <c r="M176" s="92"/>
      <c r="N176" s="92">
        <f>N31/N144</f>
        <v>-4.5481720067164204</v>
      </c>
      <c r="O176" s="92">
        <f>O31/O144</f>
        <v>-7.0040823794440197</v>
      </c>
      <c r="P176" s="92">
        <f>P31/P144</f>
        <v>-15.852921063191269</v>
      </c>
      <c r="Q176" s="92">
        <f>Q31/Q144</f>
        <v>53.381292342608475</v>
      </c>
      <c r="R176" s="92"/>
      <c r="S176" s="92">
        <f>S31/S144</f>
        <v>-21.723086125363594</v>
      </c>
      <c r="T176" s="92">
        <f>T31/T144</f>
        <v>-39.496975441139575</v>
      </c>
      <c r="U176" s="92">
        <f>U31/U144</f>
        <v>-36.826665002184633</v>
      </c>
      <c r="V176" s="92">
        <f>V31/V144</f>
        <v>-60.697629019372386</v>
      </c>
      <c r="W176" s="92"/>
      <c r="X176" s="92">
        <f>X31/X144</f>
        <v>2.6263495215621959</v>
      </c>
      <c r="Y176" s="92">
        <f>Y31/Y144</f>
        <v>-4.3838236905817531</v>
      </c>
      <c r="Z176" s="92">
        <f>Z31/Z144</f>
        <v>-22.540213290973533</v>
      </c>
      <c r="AA176" s="92">
        <f>AA31/AA144</f>
        <v>-26.896437527317861</v>
      </c>
      <c r="AB176" s="92"/>
      <c r="AC176" s="92">
        <f>AC31/AC144</f>
        <v>-86.323818847452102</v>
      </c>
      <c r="AD176" s="92">
        <f>AD31/AD144</f>
        <v>-112.35431878619396</v>
      </c>
      <c r="AE176" s="92">
        <f>AE31/AE144</f>
        <v>3.377081104802655</v>
      </c>
      <c r="AF176" s="92">
        <f>AF31/AF144</f>
        <v>5.8608912324837323</v>
      </c>
      <c r="AG176" s="92"/>
      <c r="AH176" s="92">
        <f>AH31/AH144</f>
        <v>12.447191734220812</v>
      </c>
      <c r="AI176" s="92">
        <f>AI31/AI144</f>
        <v>-29.956059952555531</v>
      </c>
      <c r="AJ176" s="92">
        <f>AJ31/AJ144</f>
        <v>-30.763821745627141</v>
      </c>
      <c r="AK176" s="92">
        <f>AK31/AK144</f>
        <v>14.288493616424113</v>
      </c>
      <c r="AL176" s="92"/>
      <c r="AM176" s="92">
        <f>AM31/AM144</f>
        <v>-1.2400362332538399</v>
      </c>
      <c r="AN176" s="92">
        <f>AN31/AN144</f>
        <v>14.401944339010445</v>
      </c>
      <c r="AO176" s="92">
        <f>AO31/AO144</f>
        <v>47.01984821501285</v>
      </c>
      <c r="AP176" s="244">
        <f>AP31/AP144</f>
        <v>22.32139409077779</v>
      </c>
      <c r="AQ176" s="92"/>
      <c r="AR176" s="92">
        <f>AR31/AR144</f>
        <v>-14.732953912066259</v>
      </c>
      <c r="AS176" s="92">
        <f>AS31/AS144</f>
        <v>-35.201826689384966</v>
      </c>
      <c r="AT176" s="92">
        <f>AT31/AT144</f>
        <v>-36.042374868956088</v>
      </c>
      <c r="AU176" s="92">
        <f>AU31/AU144</f>
        <v>-60.95938258873624</v>
      </c>
      <c r="AV176" s="92"/>
      <c r="AW176" s="92">
        <f>AW31/AW144</f>
        <v>19.423901083380191</v>
      </c>
      <c r="AX176" s="276">
        <f>AX31/AX144</f>
        <v>39.338647595993976</v>
      </c>
      <c r="AY176" s="244">
        <f>AY31/AY144</f>
        <v>66.46641615083918</v>
      </c>
      <c r="AZ176" s="326"/>
      <c r="BA176" s="92"/>
      <c r="BB176" s="92">
        <f>BB31/BB144</f>
        <v>-2.544461265515114</v>
      </c>
      <c r="BC176" s="92">
        <f>BC31/BC144</f>
        <v>5.6227268259117276</v>
      </c>
      <c r="BD176" s="92">
        <f>BD31/BD144</f>
        <v>36.763508394287207</v>
      </c>
      <c r="BE176" s="20">
        <f>BE31/BE144</f>
        <v>-139.40311658453609</v>
      </c>
      <c r="BF176" s="20"/>
      <c r="BG176" s="92">
        <f>BG31/BG144</f>
        <v>-33.459844064759572</v>
      </c>
      <c r="BH176" s="92">
        <f>BH31/BH144</f>
        <v>-61.443752633303681</v>
      </c>
      <c r="BI176" s="92">
        <f>BI31/BI144</f>
        <v>-32.106552639025608</v>
      </c>
      <c r="BJ176" s="92">
        <f>BJ31/BJ144</f>
        <v>-36.68181487590121</v>
      </c>
      <c r="BL176" s="291">
        <f t="shared" si="30"/>
        <v>-0.73686517364440118</v>
      </c>
      <c r="BM176" s="292">
        <f t="shared" si="31"/>
        <v>0.26313482635559887</v>
      </c>
    </row>
    <row r="177" spans="2:65" ht="24" x14ac:dyDescent="0.25">
      <c r="B177" s="53" t="s">
        <v>182</v>
      </c>
      <c r="C177" s="53" t="s">
        <v>181</v>
      </c>
      <c r="D177" s="91"/>
      <c r="E177" s="92"/>
      <c r="F177" s="92"/>
      <c r="G177" s="92"/>
      <c r="H177" s="92"/>
      <c r="I177" s="93"/>
      <c r="J177" s="92"/>
      <c r="K177" s="92"/>
      <c r="L177" s="92"/>
      <c r="M177" s="92"/>
      <c r="N177" s="92"/>
      <c r="O177" s="92"/>
      <c r="P177" s="92">
        <f>P32/P144</f>
        <v>0.56516652631697928</v>
      </c>
      <c r="Q177" s="92">
        <f>Q32/Q144</f>
        <v>4.1903403545392317</v>
      </c>
      <c r="R177" s="92"/>
      <c r="S177" s="92">
        <f>S32/S144</f>
        <v>16.320453306620315</v>
      </c>
      <c r="T177" s="92">
        <f>T32/T144</f>
        <v>24.600674602068409</v>
      </c>
      <c r="U177" s="92">
        <f>U32/U144</f>
        <v>29.015970592651197</v>
      </c>
      <c r="V177" s="92">
        <f>V32/V144</f>
        <v>36.763077468219869</v>
      </c>
      <c r="W177" s="92"/>
      <c r="X177" s="92">
        <f>X32/X144</f>
        <v>15.677698674631474</v>
      </c>
      <c r="Y177" s="92">
        <f>Y32/Y144</f>
        <v>21.976051228111125</v>
      </c>
      <c r="Z177" s="92">
        <f>Z32/Z144</f>
        <v>22.584094303220724</v>
      </c>
      <c r="AA177" s="92">
        <f>AA32/AA144</f>
        <v>23.032778448241142</v>
      </c>
      <c r="AB177" s="92"/>
      <c r="AC177" s="92"/>
      <c r="AD177" s="92"/>
      <c r="AE177" s="92"/>
      <c r="AF177" s="92"/>
      <c r="AG177" s="92"/>
      <c r="AH177" s="92"/>
      <c r="AI177" s="92"/>
      <c r="AJ177" s="92"/>
      <c r="AK177" s="92"/>
      <c r="AL177" s="92"/>
      <c r="AM177" s="92"/>
      <c r="AN177" s="92"/>
      <c r="AO177" s="92"/>
      <c r="AP177" s="92"/>
      <c r="AQ177" s="92"/>
      <c r="AR177" s="92"/>
      <c r="AS177" s="92"/>
      <c r="AT177" s="92"/>
      <c r="AU177" s="92"/>
      <c r="AV177" s="92"/>
      <c r="AW177" s="92"/>
      <c r="AX177" s="276"/>
      <c r="AY177" s="276"/>
      <c r="AZ177" s="326"/>
      <c r="BA177" s="92"/>
      <c r="BB177" s="92"/>
      <c r="BC177" s="92"/>
      <c r="BD177" s="92"/>
      <c r="BE177" s="20"/>
      <c r="BF177" s="20"/>
      <c r="BG177" s="92"/>
      <c r="BH177" s="92"/>
      <c r="BI177" s="92"/>
      <c r="BJ177" s="92"/>
      <c r="BL177" s="291" t="e">
        <f t="shared" ref="BL177:BL179" si="45">BJ177/BE177-1</f>
        <v>#DIV/0!</v>
      </c>
      <c r="BM177" s="292" t="e">
        <f t="shared" ref="BM177:BM179" si="46">BJ177/BE177</f>
        <v>#DIV/0!</v>
      </c>
    </row>
    <row r="178" spans="2:65" ht="24" x14ac:dyDescent="0.25">
      <c r="B178" s="53" t="s">
        <v>207</v>
      </c>
      <c r="C178" s="53" t="s">
        <v>206</v>
      </c>
      <c r="D178" s="91"/>
      <c r="E178" s="92"/>
      <c r="F178" s="92"/>
      <c r="G178" s="92"/>
      <c r="H178" s="92"/>
      <c r="I178" s="93"/>
      <c r="J178" s="92"/>
      <c r="K178" s="92"/>
      <c r="L178" s="92"/>
      <c r="M178" s="92"/>
      <c r="N178" s="92"/>
      <c r="O178" s="92"/>
      <c r="P178" s="92"/>
      <c r="Q178" s="92"/>
      <c r="R178" s="92"/>
      <c r="S178" s="92"/>
      <c r="T178" s="92"/>
      <c r="U178" s="92"/>
      <c r="V178" s="92"/>
      <c r="W178" s="92"/>
      <c r="X178" s="92"/>
      <c r="Y178" s="92">
        <f>Y33/Y144</f>
        <v>46.51407734032847</v>
      </c>
      <c r="Z178" s="92">
        <f>Z33/Z144</f>
        <v>47.801049341272872</v>
      </c>
      <c r="AA178" s="92">
        <f>AA33/AA144</f>
        <v>48.750725368427496</v>
      </c>
      <c r="AB178" s="92"/>
      <c r="AC178" s="92"/>
      <c r="AD178" s="92"/>
      <c r="AE178" s="92"/>
      <c r="AF178" s="92"/>
      <c r="AG178" s="92"/>
      <c r="AH178" s="92"/>
      <c r="AI178" s="92"/>
      <c r="AJ178" s="92"/>
      <c r="AK178" s="92"/>
      <c r="AL178" s="92"/>
      <c r="AM178" s="92"/>
      <c r="AN178" s="92"/>
      <c r="AO178" s="92"/>
      <c r="AP178" s="92"/>
      <c r="AQ178" s="92"/>
      <c r="AR178" s="92"/>
      <c r="AS178" s="92"/>
      <c r="AT178" s="92"/>
      <c r="AU178" s="92"/>
      <c r="AV178" s="92"/>
      <c r="AW178" s="92"/>
      <c r="AX178" s="276"/>
      <c r="AY178" s="276"/>
      <c r="AZ178" s="326"/>
      <c r="BA178" s="92"/>
      <c r="BB178" s="92"/>
      <c r="BC178" s="92"/>
      <c r="BD178" s="92"/>
      <c r="BE178" s="20"/>
      <c r="BF178" s="20"/>
      <c r="BG178" s="92"/>
      <c r="BH178" s="92"/>
      <c r="BI178" s="92"/>
      <c r="BJ178" s="92"/>
      <c r="BL178" s="291" t="e">
        <f t="shared" si="45"/>
        <v>#DIV/0!</v>
      </c>
      <c r="BM178" s="292" t="e">
        <f t="shared" si="46"/>
        <v>#DIV/0!</v>
      </c>
    </row>
    <row r="179" spans="2:65" x14ac:dyDescent="0.25">
      <c r="B179" s="3" t="s">
        <v>60</v>
      </c>
      <c r="C179" s="3" t="s">
        <v>7</v>
      </c>
      <c r="D179" s="100">
        <f>D169+D170+D171+D175+D176</f>
        <v>201.92174252086627</v>
      </c>
      <c r="E179" s="101">
        <f t="shared" ref="E179:L179" si="47">E169+E170+E171+E175+E176</f>
        <v>258.55935245928396</v>
      </c>
      <c r="F179" s="101">
        <f t="shared" si="47"/>
        <v>470.22316547687967</v>
      </c>
      <c r="G179" s="101">
        <f t="shared" si="47"/>
        <v>609.75335205143301</v>
      </c>
      <c r="H179" s="101">
        <f t="shared" si="47"/>
        <v>0</v>
      </c>
      <c r="I179" s="101">
        <f t="shared" si="47"/>
        <v>102.15622965588445</v>
      </c>
      <c r="J179" s="101">
        <f t="shared" si="47"/>
        <v>213.65771563244553</v>
      </c>
      <c r="K179" s="101">
        <f t="shared" si="47"/>
        <v>315.65297150267276</v>
      </c>
      <c r="L179" s="101">
        <f t="shared" si="47"/>
        <v>500.12559658377279</v>
      </c>
      <c r="M179" s="101"/>
      <c r="N179" s="101">
        <f>N169+N170+N171+N175+N176</f>
        <v>40.161216964967608</v>
      </c>
      <c r="O179" s="101">
        <f>O169+O170+O171+O175+O176</f>
        <v>220.90018182026091</v>
      </c>
      <c r="P179" s="101">
        <f>P169+P170+P171+P175+P176+P177</f>
        <v>321.74930343225645</v>
      </c>
      <c r="Q179" s="101">
        <f>Q169+Q170+Q171+Q175+Q176+Q177</f>
        <v>220.52642126714852</v>
      </c>
      <c r="R179" s="101"/>
      <c r="S179" s="101">
        <f>S169+S170+S171+S175+S176+S177</f>
        <v>132.39666258789327</v>
      </c>
      <c r="T179" s="101">
        <f>T169+T170+T171+T175+T176+T177</f>
        <v>255.31040057982324</v>
      </c>
      <c r="U179" s="101">
        <f>U169+U170+U171+U175+U176+U177</f>
        <v>311.55054936341998</v>
      </c>
      <c r="V179" s="101">
        <f>V169+V170+V171+V175+V176+V177</f>
        <v>361.5938213094613</v>
      </c>
      <c r="W179" s="101"/>
      <c r="X179" s="101">
        <f>X169+X170+X171+X175+X176+X177+X178</f>
        <v>221.99353328429027</v>
      </c>
      <c r="Y179" s="101">
        <f>Y169+Y170+Y171+Y175+Y176+Y177+Y178</f>
        <v>364.25589574470206</v>
      </c>
      <c r="Z179" s="101">
        <f>Z169+Z170+Z171+Z175+Z176+Z177+Z178</f>
        <v>409.84865438875948</v>
      </c>
      <c r="AA179" s="101">
        <f>AA169+AA170+AA171+AA175+AA176+AA177+AA178</f>
        <v>493.92182281169954</v>
      </c>
      <c r="AB179" s="101"/>
      <c r="AC179" s="101">
        <f>AC169+AC170+AC171+AC175+AC176+AC177</f>
        <v>23.709731697616746</v>
      </c>
      <c r="AD179" s="101">
        <f>AD169+AD170+AD171+AD175+AD176+AD177</f>
        <v>31.869651744725488</v>
      </c>
      <c r="AE179" s="101">
        <f>AE169+AE170+AE171+AE175+AE176+AE177</f>
        <v>209.82473463342399</v>
      </c>
      <c r="AF179" s="101">
        <f>AF169+AF170+AF171+AF175+AF176+AF177</f>
        <v>304.35505347634819</v>
      </c>
      <c r="AG179" s="101"/>
      <c r="AH179" s="101">
        <f>AH169+AH170+AH171+AH175+AH176+AH177</f>
        <v>96.114120354498823</v>
      </c>
      <c r="AI179" s="101">
        <f>AI169+AI170+AI171+AI175+AI176+AI177</f>
        <v>80.062540435626545</v>
      </c>
      <c r="AJ179" s="101">
        <f>AJ169+AJ170+AJ171+AJ175+AJ176+AJ177</f>
        <v>161.43681696991001</v>
      </c>
      <c r="AK179" s="101">
        <f>AK169+AK170+AK171+AK175+AK176+AK177</f>
        <v>291.92540640877206</v>
      </c>
      <c r="AL179" s="101"/>
      <c r="AM179" s="101">
        <f>AM169+AM170+AM171+AM175+AM176+AM177</f>
        <v>169.96057592121835</v>
      </c>
      <c r="AN179" s="101">
        <f>AN169+AN170+AN171+AN175+AN176+AN177</f>
        <v>326.85220329851978</v>
      </c>
      <c r="AO179" s="101">
        <f>AO169+AO170+AO171+AO175+AO176+AO177</f>
        <v>437.59190766899877</v>
      </c>
      <c r="AP179" s="247">
        <f>AP169+AP170+AP171+AP175+AP176+AP177</f>
        <v>478.35751613087604</v>
      </c>
      <c r="AQ179" s="101"/>
      <c r="AR179" s="101">
        <f>AR169+AR170+AR171+AR175+AR176+AR177</f>
        <v>-149.86035328960645</v>
      </c>
      <c r="AS179" s="101">
        <f>AS169+AS170+AS171+AS175+AS176+AS177</f>
        <v>-17.505577765786235</v>
      </c>
      <c r="AT179" s="101">
        <f>AT169+AT170+AT171+AT175+AT176+AT177</f>
        <v>-71.640982536669185</v>
      </c>
      <c r="AU179" s="101">
        <f>AU169+AU170+AU171+AU175+AU176+AU177</f>
        <v>74.697327372623647</v>
      </c>
      <c r="AV179" s="101"/>
      <c r="AW179" s="101">
        <f>AW169+AW170+AW171+AW175+AW176+AW177</f>
        <v>176.34857562542544</v>
      </c>
      <c r="AX179" s="261">
        <f>AX169+AX170+AX171+AX175+AX176+AX177</f>
        <v>500.2281964670612</v>
      </c>
      <c r="AY179" s="247">
        <f>AY169+AY170+AY171+AY175+AY176+AY177</f>
        <v>869.26559947464648</v>
      </c>
      <c r="AZ179" s="328"/>
      <c r="BA179" s="101"/>
      <c r="BB179" s="101">
        <f>BB169+BB170+BB171+BB175+BB176+BB177</f>
        <v>514.23678361506347</v>
      </c>
      <c r="BC179" s="2">
        <f>BC169+BC170+BC171+BC175+BC176+BC177</f>
        <v>1176.9192961761523</v>
      </c>
      <c r="BD179" s="2">
        <f>BD169+BD170+BD171+BD175+BD176+BD177</f>
        <v>1504.0183534310008</v>
      </c>
      <c r="BE179" s="2">
        <f>BE169+BE170+BE171+BE175+BE176+BE177</f>
        <v>1669.7739148701523</v>
      </c>
      <c r="BF179" s="2"/>
      <c r="BG179" s="101">
        <f>BG169+BG170+BG171+BG175+BG176+BG177</f>
        <v>287.42486993945624</v>
      </c>
      <c r="BH179" s="101">
        <f>BH169+BH170+BH171+BH175+BH176+BH177</f>
        <v>312.78446181774655</v>
      </c>
      <c r="BI179" s="101">
        <f>BI169+BI170+BI171+BI175+BI176+BI177</f>
        <v>466.42174587089187</v>
      </c>
      <c r="BJ179" s="101">
        <f>BJ169+BJ170+BJ171+BJ175+BJ176+BJ177</f>
        <v>598.13529219933707</v>
      </c>
      <c r="BL179" s="291">
        <f t="shared" si="45"/>
        <v>-0.64178665933594359</v>
      </c>
      <c r="BM179" s="292">
        <f t="shared" si="46"/>
        <v>0.35821334066405647</v>
      </c>
    </row>
    <row r="180" spans="2:65" x14ac:dyDescent="0.25">
      <c r="B180" s="53" t="s">
        <v>61</v>
      </c>
      <c r="C180" s="53" t="s">
        <v>8</v>
      </c>
      <c r="D180" s="91">
        <f>D35/D144</f>
        <v>-32.645832369598402</v>
      </c>
      <c r="E180" s="92">
        <f>E35/E144</f>
        <v>-43.637194425405532</v>
      </c>
      <c r="F180" s="92">
        <f>F35/F144</f>
        <v>-93.446523892211715</v>
      </c>
      <c r="G180" s="92">
        <f>G35/G144</f>
        <v>-131.79857781036827</v>
      </c>
      <c r="H180" s="92"/>
      <c r="I180" s="93">
        <f>I35/I144</f>
        <v>-24.626654654733642</v>
      </c>
      <c r="J180" s="92">
        <f>J35/J144</f>
        <v>-44.846519155686096</v>
      </c>
      <c r="K180" s="92">
        <f>K35/K144</f>
        <v>-68.760476958598218</v>
      </c>
      <c r="L180" s="92">
        <f>L35/L144</f>
        <v>-91.340115548857071</v>
      </c>
      <c r="M180" s="92"/>
      <c r="N180" s="92">
        <f>N35/N144</f>
        <v>0.9439602278090683</v>
      </c>
      <c r="O180" s="92">
        <f>O35/O144</f>
        <v>-33.648183512675963</v>
      </c>
      <c r="P180" s="92">
        <f>P35/P144</f>
        <v>-47.784829800100603</v>
      </c>
      <c r="Q180" s="92">
        <f>Q35/Q144</f>
        <v>-40.836298237714622</v>
      </c>
      <c r="R180" s="92"/>
      <c r="S180" s="92">
        <f>S35/S144</f>
        <v>-18.76450148652799</v>
      </c>
      <c r="T180" s="92">
        <f>T35/T144</f>
        <v>-45.141889443313914</v>
      </c>
      <c r="U180" s="92">
        <f>U35/U144</f>
        <v>-57.67767642806654</v>
      </c>
      <c r="V180" s="92">
        <f>V35/V144</f>
        <v>-68.358654087493164</v>
      </c>
      <c r="W180" s="92"/>
      <c r="X180" s="92">
        <f>X35/X144</f>
        <v>-37.733674758771137</v>
      </c>
      <c r="Y180" s="92">
        <f>Y35/Y144</f>
        <v>-61.188500148736871</v>
      </c>
      <c r="Z180" s="92">
        <f>Z35/Z144</f>
        <v>-72.754718305841891</v>
      </c>
      <c r="AA180" s="92">
        <f>AA35/AA144</f>
        <v>-88.938746831874155</v>
      </c>
      <c r="AB180" s="92"/>
      <c r="AC180" s="92">
        <f>AC35/AC144</f>
        <v>2.9913353252907204</v>
      </c>
      <c r="AD180" s="92">
        <f>AD35/AD144</f>
        <v>1.6900572894930175</v>
      </c>
      <c r="AE180" s="92">
        <f>AE35/AE144</f>
        <v>-36.085054444718722</v>
      </c>
      <c r="AF180" s="92">
        <f>AF35/AF144</f>
        <v>-59.97988103419025</v>
      </c>
      <c r="AG180" s="92"/>
      <c r="AH180" s="92">
        <f>AH35/AH144</f>
        <v>-23.224209436307476</v>
      </c>
      <c r="AI180" s="92">
        <f>AI35/AI144</f>
        <v>-22.3575318093595</v>
      </c>
      <c r="AJ180" s="92">
        <f>AJ35/AJ144</f>
        <v>-41.539297933778023</v>
      </c>
      <c r="AK180" s="92">
        <f>AK35/AK144</f>
        <v>-79.543533659289594</v>
      </c>
      <c r="AL180" s="92"/>
      <c r="AM180" s="92">
        <f>AM35/AM144</f>
        <v>-37.276698963057505</v>
      </c>
      <c r="AN180" s="92">
        <f>AN35/AN144</f>
        <v>-63.668531828143948</v>
      </c>
      <c r="AO180" s="92">
        <f>AO35/AO144</f>
        <v>-84.359139444581885</v>
      </c>
      <c r="AP180" s="244">
        <f>AP35/AP144</f>
        <v>-95.479956314946378</v>
      </c>
      <c r="AQ180" s="92"/>
      <c r="AR180" s="92">
        <f>AR35/AR144</f>
        <v>-2.6814578694762723</v>
      </c>
      <c r="AS180" s="92">
        <f>AS35/AS144</f>
        <v>3.1857509002268949</v>
      </c>
      <c r="AT180" s="92">
        <f>AT35/AT144</f>
        <v>11.444266422522317</v>
      </c>
      <c r="AU180" s="92">
        <f>AU35/AU144</f>
        <v>-21.816750385327612</v>
      </c>
      <c r="AV180" s="92"/>
      <c r="AW180" s="92">
        <f>AW35/AW144</f>
        <v>-33.561380334510787</v>
      </c>
      <c r="AX180" s="276">
        <f>AX35/AX144</f>
        <v>-100.67570387503181</v>
      </c>
      <c r="AY180" s="244">
        <f>AY35/AY144</f>
        <v>-181.03619507805311</v>
      </c>
      <c r="AZ180" s="326"/>
      <c r="BA180" s="92"/>
      <c r="BB180" s="92">
        <f>BB35/BB144</f>
        <v>-97.22398114077842</v>
      </c>
      <c r="BC180" s="92">
        <f>BC35/BC144</f>
        <v>-202.70651069825354</v>
      </c>
      <c r="BD180" s="92">
        <f>BD35/BD144</f>
        <v>-281.61753772295663</v>
      </c>
      <c r="BE180" s="20">
        <f>BE35/BE144</f>
        <v>-341.76812634392127</v>
      </c>
      <c r="BF180" s="20"/>
      <c r="BG180" s="92">
        <f>BG35/BG144</f>
        <v>-69.035834324990589</v>
      </c>
      <c r="BH180" s="92">
        <f>BH35/BH144</f>
        <v>-65.149883744518817</v>
      </c>
      <c r="BI180" s="92">
        <f>BI35/BI144</f>
        <v>-156.39700387213492</v>
      </c>
      <c r="BJ180" s="92">
        <f>BJ35/BJ144</f>
        <v>-177.40296973720945</v>
      </c>
      <c r="BL180" s="291">
        <f t="shared" si="30"/>
        <v>-0.48092593760867908</v>
      </c>
      <c r="BM180" s="292">
        <f t="shared" si="31"/>
        <v>0.51907406239132092</v>
      </c>
    </row>
    <row r="181" spans="2:65" s="18" customFormat="1" ht="15" x14ac:dyDescent="0.25">
      <c r="B181" s="3" t="s">
        <v>210</v>
      </c>
      <c r="C181" s="3" t="s">
        <v>208</v>
      </c>
      <c r="D181" s="139"/>
      <c r="E181" s="101"/>
      <c r="F181" s="101"/>
      <c r="G181" s="101"/>
      <c r="H181" s="101"/>
      <c r="I181" s="140"/>
      <c r="J181" s="101"/>
      <c r="K181" s="101"/>
      <c r="L181" s="101"/>
      <c r="M181" s="101"/>
      <c r="N181" s="101"/>
      <c r="O181" s="101"/>
      <c r="P181" s="101"/>
      <c r="Q181" s="101"/>
      <c r="R181" s="101"/>
      <c r="S181" s="101"/>
      <c r="T181" s="101"/>
      <c r="U181" s="101">
        <f>SUM(U179:U180)</f>
        <v>253.87287293535343</v>
      </c>
      <c r="V181" s="101">
        <f>SUM(V179:V180)</f>
        <v>293.23516722196814</v>
      </c>
      <c r="W181" s="101"/>
      <c r="X181" s="101">
        <f>SUM(X179:X180)</f>
        <v>184.25985852551912</v>
      </c>
      <c r="Y181" s="101">
        <f>SUM(Y179:Y180)</f>
        <v>303.06739559596519</v>
      </c>
      <c r="Z181" s="101">
        <f>SUM(Z179:Z180)</f>
        <v>337.09393608291759</v>
      </c>
      <c r="AA181" s="101">
        <f>SUM(AA179:AA180)</f>
        <v>404.9830759798254</v>
      </c>
      <c r="AB181" s="101"/>
      <c r="AC181" s="101">
        <f>SUM(AC179:AC180)</f>
        <v>26.701067022907466</v>
      </c>
      <c r="AD181" s="101">
        <f>SUM(AD179:AD180)</f>
        <v>33.559709034218507</v>
      </c>
      <c r="AE181" s="101">
        <f>SUM(AE179:AE180)</f>
        <v>173.73968018870528</v>
      </c>
      <c r="AF181" s="101">
        <f>SUM(AF179:AF180)</f>
        <v>244.37517244215795</v>
      </c>
      <c r="AG181" s="101"/>
      <c r="AH181" s="101">
        <f>SUM(AH179:AH180)</f>
        <v>72.889910918191347</v>
      </c>
      <c r="AI181" s="101">
        <f>SUM(AI179:AI180)</f>
        <v>57.705008626267045</v>
      </c>
      <c r="AJ181" s="101">
        <f>SUM(AJ179:AJ180)</f>
        <v>119.897519036132</v>
      </c>
      <c r="AK181" s="101">
        <f>SUM(AK179:AK180)</f>
        <v>212.38187274948245</v>
      </c>
      <c r="AL181" s="101"/>
      <c r="AM181" s="101">
        <f>SUM(AM179:AM180)</f>
        <v>132.68387695816085</v>
      </c>
      <c r="AN181" s="101">
        <f>SUM(AN179:AN180)</f>
        <v>263.18367147037583</v>
      </c>
      <c r="AO181" s="101">
        <f>SUM(AO179:AO180)</f>
        <v>353.23276822441687</v>
      </c>
      <c r="AP181" s="247">
        <f>SUM(AP179:AP180)</f>
        <v>382.87755981592966</v>
      </c>
      <c r="AQ181" s="101"/>
      <c r="AR181" s="101">
        <f>SUM(AR179:AR180)</f>
        <v>-152.54181115908273</v>
      </c>
      <c r="AS181" s="101">
        <f>SUM(AS179:AS180)</f>
        <v>-14.319826865559341</v>
      </c>
      <c r="AT181" s="101">
        <f>SUM(AT179:AT180)</f>
        <v>-60.196716114146867</v>
      </c>
      <c r="AU181" s="101">
        <f>SUM(AU179:AU180)</f>
        <v>52.880576987296038</v>
      </c>
      <c r="AV181" s="101"/>
      <c r="AW181" s="101">
        <f>SUM(AW179:AW180)</f>
        <v>142.78719529091467</v>
      </c>
      <c r="AX181" s="261">
        <f>SUM(AX179:AX180)</f>
        <v>399.55249259202935</v>
      </c>
      <c r="AY181" s="247">
        <f>SUM(AY179:AY180)</f>
        <v>688.2294043965934</v>
      </c>
      <c r="AZ181" s="328"/>
      <c r="BA181" s="101"/>
      <c r="BB181" s="101">
        <f>SUM(BB179:BB180)</f>
        <v>417.01280247428508</v>
      </c>
      <c r="BC181" s="101">
        <f>SUM(BC179:BC180)</f>
        <v>974.21278547789882</v>
      </c>
      <c r="BD181" s="101">
        <f>SUM(BD179:BD180)</f>
        <v>1222.4008157080443</v>
      </c>
      <c r="BE181" s="2">
        <f>SUM(BE179:BE180)</f>
        <v>1328.0057885262311</v>
      </c>
      <c r="BF181" s="2"/>
      <c r="BG181" s="101">
        <f>SUM(BG179:BG180)</f>
        <v>218.38903561446566</v>
      </c>
      <c r="BH181" s="101">
        <f>SUM(BH179:BH180)</f>
        <v>247.63457807322771</v>
      </c>
      <c r="BI181" s="101">
        <f>SUM(BI179:BI180)</f>
        <v>310.02474199875695</v>
      </c>
      <c r="BJ181" s="101">
        <f>SUM(BJ179:BJ180)</f>
        <v>420.73232246212763</v>
      </c>
      <c r="BL181" s="291">
        <f t="shared" si="30"/>
        <v>-0.68318487306516951</v>
      </c>
      <c r="BM181" s="292">
        <f t="shared" si="31"/>
        <v>0.31681512693483055</v>
      </c>
    </row>
    <row r="182" spans="2:65" s="18" customFormat="1" ht="15" x14ac:dyDescent="0.25">
      <c r="B182" s="3" t="s">
        <v>211</v>
      </c>
      <c r="C182" s="3" t="s">
        <v>209</v>
      </c>
      <c r="D182" s="139"/>
      <c r="E182" s="101"/>
      <c r="F182" s="101"/>
      <c r="G182" s="101"/>
      <c r="H182" s="101"/>
      <c r="I182" s="140"/>
      <c r="J182" s="101"/>
      <c r="K182" s="101"/>
      <c r="L182" s="101"/>
      <c r="M182" s="101"/>
      <c r="N182" s="101"/>
      <c r="O182" s="101"/>
      <c r="P182" s="101"/>
      <c r="Q182" s="101"/>
      <c r="R182" s="101"/>
      <c r="S182" s="101"/>
      <c r="T182" s="101"/>
      <c r="U182" s="101">
        <f>U37/U144</f>
        <v>-12.264308500498501</v>
      </c>
      <c r="V182" s="101">
        <f>V37/V144</f>
        <v>-19.177169817201708</v>
      </c>
      <c r="W182" s="101"/>
      <c r="X182" s="101">
        <f>X37/X144</f>
        <v>-14.659318247903276</v>
      </c>
      <c r="Y182" s="101">
        <f>Y37/Y144</f>
        <v>-22.374580654527648</v>
      </c>
      <c r="Z182" s="101">
        <f>Z37/Z144</f>
        <v>-23.739627625730073</v>
      </c>
      <c r="AA182" s="101">
        <f>AA37/AA144</f>
        <v>-24.21126905537265</v>
      </c>
      <c r="AB182" s="101"/>
      <c r="AC182" s="101"/>
      <c r="AD182" s="101"/>
      <c r="AE182" s="101"/>
      <c r="AF182" s="101"/>
      <c r="AG182" s="101"/>
      <c r="AH182" s="101"/>
      <c r="AI182" s="101"/>
      <c r="AJ182" s="101"/>
      <c r="AK182" s="101"/>
      <c r="AL182" s="101"/>
      <c r="AM182" s="101"/>
      <c r="AN182" s="101"/>
      <c r="AO182" s="101"/>
      <c r="AP182" s="101"/>
      <c r="AQ182" s="101"/>
      <c r="AR182" s="101"/>
      <c r="AS182" s="101"/>
      <c r="AT182" s="101"/>
      <c r="AU182" s="101"/>
      <c r="AV182" s="101"/>
      <c r="AW182" s="101"/>
      <c r="AX182" s="261"/>
      <c r="AY182" s="261"/>
      <c r="AZ182" s="328"/>
      <c r="BA182" s="101"/>
      <c r="BB182" s="101"/>
      <c r="BC182" s="101"/>
      <c r="BD182" s="101"/>
      <c r="BE182" s="2"/>
      <c r="BF182" s="2"/>
      <c r="BG182" s="101"/>
      <c r="BH182" s="101"/>
      <c r="BI182" s="101"/>
      <c r="BJ182" s="101"/>
      <c r="BL182" s="291"/>
      <c r="BM182" s="292"/>
    </row>
    <row r="183" spans="2:65" x14ac:dyDescent="0.25">
      <c r="B183" s="117" t="s">
        <v>62</v>
      </c>
      <c r="C183" s="117" t="s">
        <v>9</v>
      </c>
      <c r="D183" s="73">
        <f>SUM(D179:D180)</f>
        <v>169.27591015126788</v>
      </c>
      <c r="E183" s="74">
        <f>SUM(E179:E180)</f>
        <v>214.92215803387842</v>
      </c>
      <c r="F183" s="74">
        <f>SUM(F179:F180)</f>
        <v>376.77664158466797</v>
      </c>
      <c r="G183" s="74">
        <f>SUM(G179:G180)</f>
        <v>477.95477424106474</v>
      </c>
      <c r="H183" s="74"/>
      <c r="I183" s="74">
        <f>SUM(I179:I180)</f>
        <v>77.529575001150803</v>
      </c>
      <c r="J183" s="74">
        <f>SUM(J179:J180)</f>
        <v>168.81119647675945</v>
      </c>
      <c r="K183" s="74">
        <f>SUM(K179:K180)</f>
        <v>246.89249454407454</v>
      </c>
      <c r="L183" s="74">
        <f>SUM(L179:L180)</f>
        <v>408.78548103491573</v>
      </c>
      <c r="M183" s="74"/>
      <c r="N183" s="74">
        <f>SUM(N179:N180)</f>
        <v>41.105177192776679</v>
      </c>
      <c r="O183" s="74">
        <f>SUM(O179:O180)</f>
        <v>187.25199830758496</v>
      </c>
      <c r="P183" s="74">
        <f>SUM(P179:P180)</f>
        <v>273.96447363215583</v>
      </c>
      <c r="Q183" s="74">
        <f>SUM(Q179:Q180)</f>
        <v>179.69012302943389</v>
      </c>
      <c r="R183" s="74"/>
      <c r="S183" s="74">
        <f>SUM(S179:S180)</f>
        <v>113.63216110136528</v>
      </c>
      <c r="T183" s="74">
        <f>SUM(T179:T180)</f>
        <v>210.16851113650932</v>
      </c>
      <c r="U183" s="74">
        <f>U181+U182</f>
        <v>241.60856443485494</v>
      </c>
      <c r="V183" s="74">
        <f>V181+V182</f>
        <v>274.05799740476641</v>
      </c>
      <c r="W183" s="74"/>
      <c r="X183" s="74">
        <f>X181+X182</f>
        <v>169.60054027761583</v>
      </c>
      <c r="Y183" s="74">
        <f>Y181+Y182</f>
        <v>280.69281494143752</v>
      </c>
      <c r="Z183" s="74">
        <f>Z181+Z182</f>
        <v>313.35430845718753</v>
      </c>
      <c r="AA183" s="74">
        <f>AA181+AA182</f>
        <v>380.77180692445273</v>
      </c>
      <c r="AB183" s="74"/>
      <c r="AC183" s="74">
        <f>AC181+AC182</f>
        <v>26.701067022907466</v>
      </c>
      <c r="AD183" s="74">
        <f>AD181+AD182</f>
        <v>33.559709034218507</v>
      </c>
      <c r="AE183" s="74">
        <f>AE181+AE182</f>
        <v>173.73968018870528</v>
      </c>
      <c r="AF183" s="74">
        <f>AF181+AF182</f>
        <v>244.37517244215795</v>
      </c>
      <c r="AG183" s="74"/>
      <c r="AH183" s="74">
        <f>AH181+AH182</f>
        <v>72.889910918191347</v>
      </c>
      <c r="AI183" s="74">
        <f>AI181+AI182</f>
        <v>57.705008626267045</v>
      </c>
      <c r="AJ183" s="74">
        <f>AJ181+AJ182</f>
        <v>119.897519036132</v>
      </c>
      <c r="AK183" s="74">
        <f>AK181+AK182</f>
        <v>212.38187274948245</v>
      </c>
      <c r="AL183" s="74"/>
      <c r="AM183" s="74">
        <f>AM181+AM182</f>
        <v>132.68387695816085</v>
      </c>
      <c r="AN183" s="74">
        <f>AN181+AN182</f>
        <v>263.18367147037583</v>
      </c>
      <c r="AO183" s="74">
        <f>AO181+AO182</f>
        <v>353.23276822441687</v>
      </c>
      <c r="AP183" s="230">
        <f>AP181+AP182</f>
        <v>382.87755981592966</v>
      </c>
      <c r="AQ183" s="74"/>
      <c r="AR183" s="74">
        <f>AR181+AR182</f>
        <v>-152.54181115908273</v>
      </c>
      <c r="AS183" s="74">
        <f>AS181+AS182</f>
        <v>-14.319826865559341</v>
      </c>
      <c r="AT183" s="74">
        <f>AT181+AT182</f>
        <v>-60.196716114146867</v>
      </c>
      <c r="AU183" s="74">
        <f>AU181+AU182</f>
        <v>52.880576987296038</v>
      </c>
      <c r="AV183" s="74"/>
      <c r="AW183" s="74">
        <f>AW181+AW182</f>
        <v>142.78719529091467</v>
      </c>
      <c r="AX183" s="193">
        <f>AX181+AX182</f>
        <v>399.55249259202935</v>
      </c>
      <c r="AY183" s="230">
        <f>AY181+AY182</f>
        <v>688.2294043965934</v>
      </c>
      <c r="AZ183" s="331"/>
      <c r="BA183" s="74"/>
      <c r="BB183" s="74">
        <f>BB181+BB182</f>
        <v>417.01280247428508</v>
      </c>
      <c r="BC183" s="74">
        <f>BC181+BC182</f>
        <v>974.21278547789882</v>
      </c>
      <c r="BD183" s="74">
        <f>BD181+BD182</f>
        <v>1222.4008157080443</v>
      </c>
      <c r="BE183" s="74">
        <f>BE181+BE182</f>
        <v>1328.0057885262311</v>
      </c>
      <c r="BF183" s="74"/>
      <c r="BG183" s="74">
        <f>BG181+BG182</f>
        <v>218.38903561446566</v>
      </c>
      <c r="BH183" s="74">
        <f>BH181+BH182</f>
        <v>247.63457807322771</v>
      </c>
      <c r="BI183" s="74">
        <f>BI181+BI182</f>
        <v>310.02474199875695</v>
      </c>
      <c r="BJ183" s="74">
        <f>BJ181+BJ182</f>
        <v>420.73232246212763</v>
      </c>
      <c r="BL183" s="291">
        <f t="shared" si="30"/>
        <v>-0.68318487306516951</v>
      </c>
      <c r="BM183" s="292">
        <f t="shared" si="31"/>
        <v>0.31681512693483055</v>
      </c>
    </row>
    <row r="184" spans="2:65" x14ac:dyDescent="0.25">
      <c r="B184" s="3" t="s">
        <v>64</v>
      </c>
      <c r="C184" s="3" t="s">
        <v>21</v>
      </c>
      <c r="D184" s="89"/>
      <c r="E184" s="2"/>
      <c r="F184" s="1"/>
      <c r="G184" s="1"/>
      <c r="H184" s="1"/>
      <c r="I184" s="90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174"/>
      <c r="AD184" s="174"/>
      <c r="AE184" s="174"/>
      <c r="AF184" s="174"/>
      <c r="AG184" s="174"/>
      <c r="AH184" s="174"/>
      <c r="AI184" s="174"/>
      <c r="AJ184" s="174"/>
      <c r="AK184" s="174"/>
      <c r="AL184" s="2"/>
      <c r="AM184" s="174"/>
      <c r="AN184" s="174"/>
      <c r="AO184" s="174"/>
      <c r="AP184" s="174"/>
      <c r="AQ184" s="2"/>
      <c r="AR184" s="174"/>
      <c r="AS184" s="174"/>
      <c r="AT184" s="174"/>
      <c r="AU184" s="174"/>
      <c r="AV184" s="174"/>
      <c r="AW184" s="174"/>
      <c r="AX184" s="279"/>
      <c r="AY184" s="279"/>
      <c r="AZ184" s="332"/>
      <c r="BA184" s="174"/>
      <c r="BB184" s="174"/>
      <c r="BC184" s="174"/>
      <c r="BD184" s="174"/>
      <c r="BE184" s="142"/>
      <c r="BF184" s="142"/>
      <c r="BG184" s="174"/>
      <c r="BH184" s="174"/>
      <c r="BI184" s="174"/>
      <c r="BJ184" s="174"/>
      <c r="BL184" s="291"/>
      <c r="BM184" s="292"/>
    </row>
    <row r="185" spans="2:65" x14ac:dyDescent="0.25">
      <c r="B185" s="53" t="s">
        <v>65</v>
      </c>
      <c r="C185" s="53" t="s">
        <v>22</v>
      </c>
      <c r="D185" s="19">
        <f>D40/D144</f>
        <v>159.92492780248611</v>
      </c>
      <c r="E185" s="20">
        <f>E40/E144</f>
        <v>201.86690166128139</v>
      </c>
      <c r="F185" s="20">
        <f>F40/F144</f>
        <v>360.28040388449421</v>
      </c>
      <c r="G185" s="20">
        <f>G40/G144</f>
        <v>456.53509322063877</v>
      </c>
      <c r="H185" s="1"/>
      <c r="I185" s="22">
        <f>I40/I144</f>
        <v>68.685022127821867</v>
      </c>
      <c r="J185" s="20">
        <f>J40/J144</f>
        <v>149.46690352678701</v>
      </c>
      <c r="K185" s="20">
        <f>K40/K144</f>
        <v>230.5721605465414</v>
      </c>
      <c r="L185" s="20">
        <f>L40/L144</f>
        <v>383.85455915599096</v>
      </c>
      <c r="M185" s="20"/>
      <c r="N185" s="20">
        <f>N40/N144</f>
        <v>23.770634827555629</v>
      </c>
      <c r="O185" s="20">
        <f>O40/O144</f>
        <v>175.53088085627053</v>
      </c>
      <c r="P185" s="20">
        <f>P40/P144</f>
        <v>243.58677284261807</v>
      </c>
      <c r="Q185" s="20">
        <f>Q40/Q144</f>
        <v>114.02410616917003</v>
      </c>
      <c r="R185" s="20"/>
      <c r="S185" s="20">
        <f>S40/S144</f>
        <v>108.95309517798943</v>
      </c>
      <c r="T185" s="20">
        <f>T40/T144</f>
        <v>206.3006996905751</v>
      </c>
      <c r="U185" s="20">
        <f>U40/U144</f>
        <v>219.0368384738274</v>
      </c>
      <c r="V185" s="20">
        <f>V40/V144</f>
        <v>241.78982543689989</v>
      </c>
      <c r="W185" s="20"/>
      <c r="X185" s="20">
        <f>X40/X144</f>
        <v>176.68900403734241</v>
      </c>
      <c r="Y185" s="20">
        <f>Y40/Y144</f>
        <v>192.93094196699892</v>
      </c>
      <c r="Z185" s="20">
        <f>Z40/Z144</f>
        <v>323.5639573067005</v>
      </c>
      <c r="AA185" s="20">
        <f>AA40/AA144</f>
        <v>390.16989657626107</v>
      </c>
      <c r="AB185" s="20"/>
      <c r="AC185" s="20">
        <f>AC40/AC144</f>
        <v>25.188403136822998</v>
      </c>
      <c r="AD185" s="20">
        <f>AD40/AD144</f>
        <v>28.748219403927141</v>
      </c>
      <c r="AE185" s="20">
        <f>AE40/AE144</f>
        <v>164.73984475712444</v>
      </c>
      <c r="AF185" s="20">
        <f>AF40/AF144</f>
        <v>230.18564630035527</v>
      </c>
      <c r="AG185" s="20"/>
      <c r="AH185" s="20">
        <f>AH40/AH144</f>
        <v>69.145204930353742</v>
      </c>
      <c r="AI185" s="20">
        <f>AI40/AI144</f>
        <v>53.678294155704116</v>
      </c>
      <c r="AJ185" s="20">
        <f>AJ40/AJ144</f>
        <v>113.98891200244809</v>
      </c>
      <c r="AK185" s="20">
        <f>AK40/AK144</f>
        <v>203.61103403404363</v>
      </c>
      <c r="AL185" s="20"/>
      <c r="AM185" s="20">
        <f>AM40/AM144</f>
        <v>130.18868209856473</v>
      </c>
      <c r="AN185" s="20">
        <f>AN40/AN144</f>
        <v>257.53615025773513</v>
      </c>
      <c r="AO185" s="20">
        <f>AO40/AO144</f>
        <v>345.15027143974464</v>
      </c>
      <c r="AP185" s="242">
        <f>AP40/AP144</f>
        <v>374.11892282667634</v>
      </c>
      <c r="AQ185" s="20"/>
      <c r="AR185" s="20">
        <f>AR40/AR144</f>
        <v>-154.40979304568421</v>
      </c>
      <c r="AS185" s="20">
        <f>AS40/AS144</f>
        <v>-18.667635365582935</v>
      </c>
      <c r="AT185" s="20">
        <f>AT40/AT144</f>
        <v>-64.455238789563964</v>
      </c>
      <c r="AU185" s="20">
        <f>AU40/AU144</f>
        <v>45.878935054278521</v>
      </c>
      <c r="AV185" s="20"/>
      <c r="AW185" s="20">
        <f>AW40/AW144</f>
        <v>140.94434594990142</v>
      </c>
      <c r="AX185" s="205">
        <f>AX40/AX144</f>
        <v>394.74623071941801</v>
      </c>
      <c r="AY185" s="242">
        <f>AY40/AY144</f>
        <v>680.47341275793065</v>
      </c>
      <c r="AZ185" s="326"/>
      <c r="BA185" s="20"/>
      <c r="BB185" s="20">
        <f>BB40/BB144</f>
        <v>414.60776374386688</v>
      </c>
      <c r="BC185" s="20">
        <f>BC40/BC144</f>
        <v>969.92693076444186</v>
      </c>
      <c r="BD185" s="20">
        <f>BD40/BD144</f>
        <v>1215.4474710926381</v>
      </c>
      <c r="BE185" s="20">
        <f>BE40/BE144</f>
        <v>1319.2529766854268</v>
      </c>
      <c r="BF185" s="20"/>
      <c r="BG185" s="20">
        <f>BG40/BG144</f>
        <v>216.80879657239282</v>
      </c>
      <c r="BH185" s="20">
        <f>BH40/BH144</f>
        <v>246.28216531685467</v>
      </c>
      <c r="BI185" s="20">
        <f>BI40/BI144</f>
        <v>308.319648242786</v>
      </c>
      <c r="BJ185" s="20">
        <f>BJ40/BJ144</f>
        <v>419.03137485835214</v>
      </c>
      <c r="BL185" s="291">
        <f t="shared" si="30"/>
        <v>-0.68237223469364261</v>
      </c>
      <c r="BM185" s="292">
        <f t="shared" si="31"/>
        <v>0.31762776530635739</v>
      </c>
    </row>
    <row r="186" spans="2:65" ht="15" thickBot="1" x14ac:dyDescent="0.3">
      <c r="B186" s="119" t="s">
        <v>66</v>
      </c>
      <c r="C186" s="119" t="s">
        <v>23</v>
      </c>
      <c r="D186" s="123">
        <f>D183-D185</f>
        <v>9.3509823487817698</v>
      </c>
      <c r="E186" s="120">
        <f>E183-E185</f>
        <v>13.055256372597029</v>
      </c>
      <c r="F186" s="120">
        <f>F183-F185</f>
        <v>16.496237700173765</v>
      </c>
      <c r="G186" s="120">
        <f>G183-G185</f>
        <v>21.419681020425969</v>
      </c>
      <c r="H186" s="120"/>
      <c r="I186" s="120">
        <f>I183-I185</f>
        <v>8.8445528733289365</v>
      </c>
      <c r="J186" s="120">
        <f>J183-J185</f>
        <v>19.344292949972441</v>
      </c>
      <c r="K186" s="120">
        <f>K183-K185</f>
        <v>16.32033399753314</v>
      </c>
      <c r="L186" s="120">
        <f>L183-L185</f>
        <v>24.930921878924778</v>
      </c>
      <c r="M186" s="120"/>
      <c r="N186" s="120">
        <f>N183-N185</f>
        <v>17.334542365221051</v>
      </c>
      <c r="O186" s="120">
        <f>O183-O185</f>
        <v>11.721117451314427</v>
      </c>
      <c r="P186" s="120">
        <f>P183-P185</f>
        <v>30.377700789537755</v>
      </c>
      <c r="Q186" s="120">
        <f>Q183-Q185</f>
        <v>65.666016860263866</v>
      </c>
      <c r="R186" s="120"/>
      <c r="S186" s="120">
        <f>S183-S185</f>
        <v>4.6790659233758589</v>
      </c>
      <c r="T186" s="120">
        <f>T183-T185</f>
        <v>3.8678114459342225</v>
      </c>
      <c r="U186" s="120">
        <f>U183-U185</f>
        <v>22.571725961027539</v>
      </c>
      <c r="V186" s="120">
        <f>V183-V185</f>
        <v>32.268171967866522</v>
      </c>
      <c r="W186" s="120"/>
      <c r="X186" s="120">
        <f>X183-X185</f>
        <v>-7.0884637597265794</v>
      </c>
      <c r="Y186" s="120">
        <f>Y183-Y185</f>
        <v>87.761872974438603</v>
      </c>
      <c r="Z186" s="120">
        <f>Z183-Z185</f>
        <v>-10.209648849512973</v>
      </c>
      <c r="AA186" s="120">
        <f>AA183-AA185</f>
        <v>-9.3980896518083341</v>
      </c>
      <c r="AB186" s="120"/>
      <c r="AC186" s="120">
        <f>AC183-AC185</f>
        <v>1.5126638860844679</v>
      </c>
      <c r="AD186" s="120">
        <f>AD183-AD185</f>
        <v>4.8114896302913657</v>
      </c>
      <c r="AE186" s="120">
        <f>AE183-AE185</f>
        <v>8.9998354315808342</v>
      </c>
      <c r="AF186" s="120">
        <f>AF183-AF185</f>
        <v>14.189526141802673</v>
      </c>
      <c r="AG186" s="120"/>
      <c r="AH186" s="120">
        <f>AH183-AH185</f>
        <v>3.7447059878376052</v>
      </c>
      <c r="AI186" s="120">
        <f>AI183-AI185</f>
        <v>4.0267144705629292</v>
      </c>
      <c r="AJ186" s="120">
        <f>AJ183-AJ185</f>
        <v>5.9086070336839072</v>
      </c>
      <c r="AK186" s="120">
        <f>AK183-AK185</f>
        <v>8.7708387154388276</v>
      </c>
      <c r="AL186" s="120"/>
      <c r="AM186" s="120">
        <f>AM183-AM185</f>
        <v>2.4951948595961255</v>
      </c>
      <c r="AN186" s="120">
        <f>AN183-AN185</f>
        <v>5.6475212126406973</v>
      </c>
      <c r="AO186" s="120">
        <f>AO183-AO185</f>
        <v>8.0824967846722302</v>
      </c>
      <c r="AP186" s="231">
        <f>AP183-AP185</f>
        <v>8.7586369892533185</v>
      </c>
      <c r="AQ186" s="120"/>
      <c r="AR186" s="120">
        <f>AR183-AR185</f>
        <v>1.8679818866014841</v>
      </c>
      <c r="AS186" s="120">
        <f>AS183-AS185</f>
        <v>4.3478085000235946</v>
      </c>
      <c r="AT186" s="120">
        <f>AT183-AT185</f>
        <v>4.2585226754170975</v>
      </c>
      <c r="AU186" s="120">
        <f>AU183-AU185</f>
        <v>7.0016419330175168</v>
      </c>
      <c r="AV186" s="120"/>
      <c r="AW186" s="120">
        <f>AW183-AW185</f>
        <v>1.8428493410132489</v>
      </c>
      <c r="AX186" s="137">
        <f>AX183-AX185</f>
        <v>4.8062618726113442</v>
      </c>
      <c r="AY186" s="231">
        <f>AY183-AY185</f>
        <v>7.7559916386627492</v>
      </c>
      <c r="AZ186" s="333"/>
      <c r="BA186" s="120"/>
      <c r="BB186" s="120">
        <f>BB183-BB185</f>
        <v>2.4050387304181982</v>
      </c>
      <c r="BC186" s="120">
        <f>BC183-BC185</f>
        <v>4.2858547134569562</v>
      </c>
      <c r="BD186" s="120">
        <f>BD183-BD185</f>
        <v>6.9533446154061949</v>
      </c>
      <c r="BE186" s="120">
        <f>BE183-BE185</f>
        <v>8.7528118408042701</v>
      </c>
      <c r="BF186" s="120"/>
      <c r="BG186" s="120">
        <f>BG183-BG185</f>
        <v>1.5802390420728329</v>
      </c>
      <c r="BH186" s="120">
        <f>BH183-BH185</f>
        <v>1.3524127563730417</v>
      </c>
      <c r="BI186" s="120">
        <f>BI183-BI185</f>
        <v>1.7050937559709496</v>
      </c>
      <c r="BJ186" s="120">
        <f>BJ183-BJ185</f>
        <v>1.7009476037754894</v>
      </c>
      <c r="BL186" s="291">
        <f t="shared" si="30"/>
        <v>-0.80566843721626324</v>
      </c>
      <c r="BM186" s="292">
        <f t="shared" si="31"/>
        <v>0.19433156278373673</v>
      </c>
    </row>
    <row r="187" spans="2:65" x14ac:dyDescent="0.25">
      <c r="B187" s="130"/>
      <c r="C187" s="130"/>
      <c r="D187" s="131"/>
      <c r="E187" s="132"/>
      <c r="F187" s="132"/>
      <c r="G187" s="132"/>
      <c r="H187" s="132"/>
      <c r="I187" s="132"/>
      <c r="J187" s="132"/>
      <c r="K187" s="132"/>
      <c r="L187" s="132"/>
      <c r="M187" s="132"/>
      <c r="N187" s="132"/>
      <c r="O187" s="132"/>
      <c r="P187" s="132"/>
      <c r="Q187" s="132"/>
      <c r="R187" s="132"/>
      <c r="S187" s="132"/>
      <c r="T187" s="132"/>
      <c r="U187" s="132"/>
      <c r="V187" s="132"/>
      <c r="W187" s="132"/>
      <c r="X187" s="132"/>
      <c r="Y187" s="132"/>
      <c r="Z187" s="132"/>
      <c r="AA187" s="132"/>
      <c r="AB187" s="132"/>
      <c r="AC187" s="132"/>
      <c r="AD187" s="132"/>
      <c r="AE187" s="132"/>
      <c r="AF187" s="132"/>
      <c r="AG187" s="132"/>
      <c r="AH187" s="132"/>
      <c r="AI187" s="132"/>
      <c r="AJ187" s="132"/>
      <c r="AK187" s="132"/>
      <c r="AL187" s="132"/>
      <c r="AM187" s="22"/>
      <c r="AN187" s="22"/>
      <c r="AO187" s="22"/>
      <c r="AP187" s="22"/>
      <c r="AQ187" s="132"/>
      <c r="AR187" s="22"/>
      <c r="AS187" s="22"/>
      <c r="AT187" s="22"/>
      <c r="AU187" s="22"/>
      <c r="AV187" s="22"/>
      <c r="AW187" s="22"/>
      <c r="AX187" s="136"/>
      <c r="AY187" s="136"/>
      <c r="AZ187" s="22"/>
      <c r="BA187" s="22"/>
      <c r="BB187" s="22"/>
      <c r="BC187" s="22"/>
      <c r="BD187" s="22"/>
      <c r="BE187" s="22"/>
      <c r="BF187" s="22"/>
      <c r="BG187" s="22"/>
      <c r="BH187" s="22"/>
      <c r="BI187" s="22"/>
      <c r="BJ187" s="22"/>
      <c r="BL187" s="291"/>
      <c r="BM187" s="292"/>
    </row>
    <row r="188" spans="2:65" x14ac:dyDescent="0.25">
      <c r="B188" s="121" t="s">
        <v>163</v>
      </c>
      <c r="C188" s="121" t="s">
        <v>164</v>
      </c>
      <c r="D188" s="124"/>
      <c r="E188" s="125"/>
      <c r="F188" s="125"/>
      <c r="G188" s="125"/>
      <c r="H188" s="125"/>
      <c r="I188" s="125"/>
      <c r="J188" s="125"/>
      <c r="K188" s="125"/>
      <c r="L188" s="125"/>
      <c r="M188" s="125"/>
      <c r="N188" s="125"/>
      <c r="O188" s="125"/>
      <c r="P188" s="125"/>
      <c r="Q188" s="125"/>
      <c r="R188" s="125"/>
      <c r="S188" s="125"/>
      <c r="T188" s="125"/>
      <c r="U188" s="125"/>
      <c r="V188" s="125"/>
      <c r="W188" s="125"/>
      <c r="X188" s="125"/>
      <c r="Y188" s="125"/>
      <c r="Z188" s="125"/>
      <c r="AA188" s="125"/>
      <c r="AB188" s="125"/>
      <c r="AC188" s="125"/>
      <c r="AD188" s="125"/>
      <c r="AE188" s="125"/>
      <c r="AF188" s="125"/>
      <c r="AG188" s="125"/>
      <c r="AH188" s="125"/>
      <c r="AI188" s="125"/>
      <c r="AJ188" s="125"/>
      <c r="AK188" s="125"/>
      <c r="AL188" s="125"/>
      <c r="AM188" s="125"/>
      <c r="AN188" s="125"/>
      <c r="AO188" s="125"/>
      <c r="AP188" s="125"/>
      <c r="AQ188" s="125"/>
      <c r="AR188" s="125"/>
      <c r="AS188" s="125"/>
      <c r="AT188" s="125"/>
      <c r="AU188" s="125"/>
      <c r="AV188" s="125"/>
      <c r="AW188" s="125"/>
      <c r="AX188" s="258"/>
      <c r="AY188" s="258"/>
      <c r="AZ188" s="125"/>
      <c r="BA188" s="125"/>
      <c r="BB188" s="125"/>
      <c r="BC188" s="125"/>
      <c r="BD188" s="125"/>
      <c r="BE188" s="125"/>
      <c r="BF188" s="125"/>
      <c r="BG188" s="125"/>
      <c r="BH188" s="125"/>
      <c r="BI188" s="125"/>
      <c r="BJ188" s="125"/>
      <c r="BL188" s="291"/>
      <c r="BM188" s="292"/>
    </row>
    <row r="189" spans="2:65" x14ac:dyDescent="0.25">
      <c r="B189" s="3" t="s">
        <v>63</v>
      </c>
      <c r="C189" s="3" t="s">
        <v>134</v>
      </c>
      <c r="D189" s="4">
        <f>D183-((D161+D162+D172+D173)*0.8)</f>
        <v>125.07847555858081</v>
      </c>
      <c r="E189" s="2">
        <f>E183-((E161+E162+E172+E173)*0.8)</f>
        <v>225.28803159372043</v>
      </c>
      <c r="F189" s="2">
        <f>F183-((F161+F162+F172+F173)*0.8)</f>
        <v>341.3274165541194</v>
      </c>
      <c r="G189" s="2">
        <f>G183-((G161+G162+G172+G173)*0.8)</f>
        <v>433.72602748537457</v>
      </c>
      <c r="H189" s="2"/>
      <c r="I189" s="2">
        <f>I183-((I161+I162+I172+I173)*0.8)</f>
        <v>91.8386806162911</v>
      </c>
      <c r="J189" s="2">
        <f>J183-((J161+J162+J172+J173)*0.8)</f>
        <v>204.94633570730795</v>
      </c>
      <c r="K189" s="2">
        <f>K183-((K161+K162+K172+K173)*0.8)</f>
        <v>282.99965208590328</v>
      </c>
      <c r="L189" s="2">
        <f>L183-((L161+L162+L172+L173)*0.8)</f>
        <v>454.45239889474993</v>
      </c>
      <c r="M189" s="2"/>
      <c r="N189" s="2">
        <f>N183-((N161+N162+N172+N173)*0.8)</f>
        <v>96.987622679073525</v>
      </c>
      <c r="O189" s="2">
        <f>O183-((O161+O162+O172+O173)*0.8)</f>
        <v>216.68629715605664</v>
      </c>
      <c r="P189" s="2">
        <f>P183-((P161+P162+P172+P173)*0.8)</f>
        <v>408.06718699664862</v>
      </c>
      <c r="Q189" s="2">
        <f>Q183-((Q161+Q162+Q172+Q173)*0.8)</f>
        <v>549.73101138158904</v>
      </c>
      <c r="R189" s="2"/>
      <c r="S189" s="2">
        <f>S183-((S161+S162+S172+S173)*0.8)</f>
        <v>131.15212752786132</v>
      </c>
      <c r="T189" s="2">
        <f>T183-((T161+T162+T172+T173)*0.8)</f>
        <v>199.352577147158</v>
      </c>
      <c r="U189" s="2">
        <f>U183-((U161+U162+U172+U173)*0.8)</f>
        <v>312.78541508864225</v>
      </c>
      <c r="V189" s="2">
        <f>V183-((V161+V162+V172+V173)*0.8)</f>
        <v>375.50506169011743</v>
      </c>
      <c r="W189" s="2"/>
      <c r="X189" s="2">
        <f>X183-((X161+X162+X172+X173)*0.8)</f>
        <v>149.4902067982253</v>
      </c>
      <c r="Y189" s="2">
        <f>Y183-((Y161+Y162+Y172+Y173)*0.8)</f>
        <v>253.5017215047902</v>
      </c>
      <c r="Z189" s="2">
        <f>Z183-((Z161+Z162+Z172+Z173)*0.8)</f>
        <v>277.3835800177572</v>
      </c>
      <c r="AA189" s="2">
        <f>AA183-((AA161+AA162+AA172+AA173)*0.8)</f>
        <v>318.72651409937203</v>
      </c>
      <c r="AB189" s="2"/>
      <c r="AC189" s="2">
        <f>AC183-((AC161+AC162+AC172+AC173)*0.8)</f>
        <v>0.85321041664537844</v>
      </c>
      <c r="AD189" s="2">
        <f>AD183-((AD161+AD162+AD172+AD173)*0.8)</f>
        <v>36.801859752837771</v>
      </c>
      <c r="AE189" s="2">
        <f>AE183-((AE161+AE162+AE172+AE173)*0.8)</f>
        <v>173.93167667791232</v>
      </c>
      <c r="AF189" s="2">
        <f>AF183-((AF161+AF162+AF172+AF173)*0.8)</f>
        <v>240.33081474956683</v>
      </c>
      <c r="AG189" s="2"/>
      <c r="AH189" s="2">
        <f>AH183-((AH161+AH162+AH172+AH173)*0.8)</f>
        <v>70.752088157059632</v>
      </c>
      <c r="AI189" s="2">
        <f>AI183-((AI161+AI162+AI172+AI173)*0.8)</f>
        <v>87.209537416433108</v>
      </c>
      <c r="AJ189" s="2">
        <f>AJ183-((AJ161+AJ162+AJ172+AJ173)*0.8)</f>
        <v>179.90162087903141</v>
      </c>
      <c r="AK189" s="2">
        <f>AK183-((AK161+AK162+AK172+AK173)*0.8)</f>
        <v>302.23353394633517</v>
      </c>
      <c r="AL189" s="2"/>
      <c r="AM189" s="2">
        <f>AM183-((AM161+AM162+AM172+AM173)*0.8)</f>
        <v>76.610043386145747</v>
      </c>
      <c r="AN189" s="2">
        <f>AN183-((AN161+AN162+AN172+AN173)*0.8)</f>
        <v>190.83418020643302</v>
      </c>
      <c r="AO189" s="2">
        <f>AO183-((AO161+AO162+AO172+AO173)*0.8)</f>
        <v>284.08593261410385</v>
      </c>
      <c r="AP189" s="228">
        <f>AP183-((AP161+AP162+AP172+AP173)*0.8)</f>
        <v>296.21185088381912</v>
      </c>
      <c r="AQ189" s="2"/>
      <c r="AR189" s="2">
        <f>AR183-((AR161+AR162+AR172+AR173)*0.8)</f>
        <v>-4.2963583391832856</v>
      </c>
      <c r="AS189" s="2">
        <f>AS183-((AS161+AS162+AS172+AS173)*0.8)</f>
        <v>67.696681378472078</v>
      </c>
      <c r="AT189" s="2">
        <f>AT183-((AT161+AT162+AT172+AT173)*0.8)</f>
        <v>117.97214474335367</v>
      </c>
      <c r="AU189" s="2">
        <f>AU183-((AU161+AU162+AU172+AU173)*0.8)</f>
        <v>171.91631543023985</v>
      </c>
      <c r="AV189" s="2"/>
      <c r="AW189" s="2">
        <f>AW183-((AW161+AW162+AW172+AW173)*0.8)</f>
        <v>148.21082196461197</v>
      </c>
      <c r="AX189" s="154">
        <f>AX183-((AX161+AX162+AX172+AX173)*0.8)</f>
        <v>379.19655995508788</v>
      </c>
      <c r="AY189" s="228">
        <f>AY183-((AY161+AY162+AY172+AY173)*0.8)</f>
        <v>666.71801295277635</v>
      </c>
      <c r="AZ189" s="328"/>
      <c r="BA189" s="2"/>
      <c r="BB189" s="2">
        <f>BB183-((BB161+BB162+BB172+BB173)*0.8)</f>
        <v>498.25896109297958</v>
      </c>
      <c r="BC189" s="2">
        <f>BC183-((BC161+BC162+BC172+BC173)*0.8)</f>
        <v>825.12271044267482</v>
      </c>
      <c r="BD189" s="2">
        <f>BD183-((BD161+BD162+BD172+BD173)*0.8)</f>
        <v>1127.3368406891032</v>
      </c>
      <c r="BE189" s="2">
        <f>BE183-((BE161+BE162+BE172+BE173)*0.8)</f>
        <v>1297.4176287465684</v>
      </c>
      <c r="BF189" s="2"/>
      <c r="BG189" s="2">
        <f>BG183-((BG161+BG162+BG172+BG173)*0.8)</f>
        <v>198.65665940214748</v>
      </c>
      <c r="BH189" s="2">
        <f>BH183-((BH161+BH162+BH172+BH173)*0.8)</f>
        <v>256.61251814053622</v>
      </c>
      <c r="BI189" s="2">
        <f>BI183-((BI161+BI162+BI172+BI173)*0.8)</f>
        <v>312.29820034005144</v>
      </c>
      <c r="BJ189" s="2">
        <f>BJ183-((BJ161+BJ162+BJ172+BJ173)*0.8)</f>
        <v>423.77291293729024</v>
      </c>
      <c r="BL189" s="291">
        <f t="shared" si="30"/>
        <v>-0.6733720094841813</v>
      </c>
      <c r="BM189" s="292">
        <f t="shared" si="31"/>
        <v>0.32662799051581876</v>
      </c>
    </row>
    <row r="190" spans="2:65" x14ac:dyDescent="0.25">
      <c r="B190" s="53" t="s">
        <v>133</v>
      </c>
      <c r="C190" s="53" t="s">
        <v>126</v>
      </c>
      <c r="D190" s="91">
        <f>D45/D144</f>
        <v>-15.199476609327192</v>
      </c>
      <c r="E190" s="20">
        <f>E45/E144</f>
        <v>-32.181206958451646</v>
      </c>
      <c r="F190" s="20">
        <f>F45/F144</f>
        <v>-52.672197568975498</v>
      </c>
      <c r="G190" s="20">
        <f>G45/G144</f>
        <v>-76.866422881107908</v>
      </c>
      <c r="H190" s="21"/>
      <c r="I190" s="22">
        <f>I45/I144</f>
        <v>-23.870428944374666</v>
      </c>
      <c r="J190" s="20">
        <f>J45/J144</f>
        <v>-47.619201145182146</v>
      </c>
      <c r="K190" s="20">
        <f>K45/K144</f>
        <v>-67.938134547869808</v>
      </c>
      <c r="L190" s="20">
        <f>L45/L144</f>
        <v>-59.469982416478274</v>
      </c>
      <c r="M190" s="20"/>
      <c r="N190" s="20">
        <f>N45/N144</f>
        <v>-14.245217983300485</v>
      </c>
      <c r="O190" s="20">
        <f>O45/O144</f>
        <v>-17.524499994282383</v>
      </c>
      <c r="P190" s="20">
        <f>P45/P144</f>
        <v>-34.220833168493101</v>
      </c>
      <c r="Q190" s="20">
        <f>Q45/Q144</f>
        <v>-48.930682400830776</v>
      </c>
      <c r="R190" s="20"/>
      <c r="S190" s="20">
        <f>S45/S144</f>
        <v>-2.0259873070287289</v>
      </c>
      <c r="T190" s="20">
        <f>T45/T144</f>
        <v>-4.4253338165193883</v>
      </c>
      <c r="U190" s="20">
        <f>U45/U144</f>
        <v>-13.951283534954966</v>
      </c>
      <c r="V190" s="20">
        <f>V45/V144</f>
        <v>-17.323431417420874</v>
      </c>
      <c r="W190" s="20"/>
      <c r="X190" s="20">
        <f>X45/X144</f>
        <v>-3.5509317510917442</v>
      </c>
      <c r="Y190" s="20">
        <f>Y45/Y144</f>
        <v>-7.1023637064944634</v>
      </c>
      <c r="Z190" s="20">
        <f>Z45/Z144</f>
        <v>-15.329100278351889</v>
      </c>
      <c r="AA190" s="20">
        <f>AA45/AA144</f>
        <v>-16.260186857890442</v>
      </c>
      <c r="AB190" s="20"/>
      <c r="AC190" s="20">
        <f>AC45/AC144</f>
        <v>-3.9601200613223742</v>
      </c>
      <c r="AD190" s="20">
        <f>AD45/AD144</f>
        <v>-7.9846584187272152</v>
      </c>
      <c r="AE190" s="20">
        <f>AE45/AE144</f>
        <v>-10.234098576483172</v>
      </c>
      <c r="AF190" s="20">
        <f>AF45/AF144</f>
        <v>-13.58972733146082</v>
      </c>
      <c r="AG190" s="20"/>
      <c r="AH190" s="20">
        <f>AH45/AH144</f>
        <v>-2.5667937757009018</v>
      </c>
      <c r="AI190" s="20">
        <f>AI45/AI144</f>
        <v>-52.600010782833728</v>
      </c>
      <c r="AJ190" s="20">
        <f>AJ45/AJ144</f>
        <v>-62.26011543757874</v>
      </c>
      <c r="AK190" s="20">
        <f>AK45/AK144</f>
        <v>-76.354137762766356</v>
      </c>
      <c r="AL190" s="20"/>
      <c r="AM190" s="20">
        <f>AM45/AM144</f>
        <v>-26.691023801134481</v>
      </c>
      <c r="AN190" s="20">
        <f>AN45/AN144</f>
        <v>-33.135185434598952</v>
      </c>
      <c r="AO190" s="20">
        <f>AO45/AO144</f>
        <v>-50.58475173981121</v>
      </c>
      <c r="AP190" s="242">
        <f>AP45/AP144</f>
        <v>-68.230863459491701</v>
      </c>
      <c r="AQ190" s="20"/>
      <c r="AR190" s="20">
        <f>AR45/AR144</f>
        <v>-22.009044647779966</v>
      </c>
      <c r="AS190" s="20">
        <f>AS45/AS144</f>
        <v>-17.874801431137328</v>
      </c>
      <c r="AT190" s="20">
        <f>AT45/AT144</f>
        <v>-31.930916191235106</v>
      </c>
      <c r="AU190" s="20">
        <f>AU45/AU144</f>
        <v>-47.112537839725888</v>
      </c>
      <c r="AV190" s="20"/>
      <c r="AW190" s="20">
        <f>AW45/AW144</f>
        <v>-13.814644330077186</v>
      </c>
      <c r="AX190" s="205">
        <f>AX45/AX144</f>
        <v>-16.572852563541609</v>
      </c>
      <c r="AY190" s="242">
        <f>AY45/AY144</f>
        <v>-18.403589916129896</v>
      </c>
      <c r="AZ190" s="326"/>
      <c r="BA190" s="20"/>
      <c r="BB190" s="20">
        <f>BB45/BB144</f>
        <v>-1.5917406090208703</v>
      </c>
      <c r="BC190" s="20">
        <f>BC45/BC144</f>
        <v>-2.1494806513974902</v>
      </c>
      <c r="BD190" s="20">
        <f>BD45/BD144</f>
        <v>-4.3900953783624939</v>
      </c>
      <c r="BE190" s="20">
        <f>BE45/BE144</f>
        <v>-5.7476797754611999</v>
      </c>
      <c r="BF190" s="20"/>
      <c r="BG190" s="20">
        <f>BG45/BG144</f>
        <v>-0.54964836246011617</v>
      </c>
      <c r="BH190" s="20">
        <f>BH45/BH144</f>
        <v>-26.372048749278278</v>
      </c>
      <c r="BI190" s="20">
        <f>BI45/BI144</f>
        <v>-38.527863166830727</v>
      </c>
      <c r="BJ190" s="20">
        <f>BJ45/BJ144</f>
        <v>-39.989864698416127</v>
      </c>
      <c r="BL190" s="291">
        <f t="shared" si="30"/>
        <v>5.9575665765421491</v>
      </c>
      <c r="BM190" s="292">
        <f t="shared" si="31"/>
        <v>6.9575665765421491</v>
      </c>
    </row>
    <row r="191" spans="2:65" x14ac:dyDescent="0.25">
      <c r="B191" s="118" t="s">
        <v>283</v>
      </c>
      <c r="C191" s="118" t="s">
        <v>282</v>
      </c>
      <c r="D191" s="114">
        <f>D189-(D170+D176+D177+D178-D190)*0.8</f>
        <v>102.29247758077204</v>
      </c>
      <c r="E191" s="114">
        <f>E189-(E170+E176+E177+E178-E190)*0.8</f>
        <v>207.58510395247887</v>
      </c>
      <c r="F191" s="114">
        <f>F189-(F170+F176+F177+F178-F190)*0.8</f>
        <v>301.4534696765067</v>
      </c>
      <c r="G191" s="114">
        <f>G189-(G170+G176+G177+G178-G190)*0.8</f>
        <v>368.8623447796765</v>
      </c>
      <c r="H191" s="114"/>
      <c r="I191" s="114">
        <f>I189-(I170+I176+I177+I178-I190)*0.8</f>
        <v>73.136890005326478</v>
      </c>
      <c r="J191" s="114">
        <f>J189-(J170+J176+J177+J178-J190)*0.8</f>
        <v>165.71610960476386</v>
      </c>
      <c r="K191" s="114">
        <f>K189-(K170+K176+K177+K178-K190)*0.8</f>
        <v>218.62921845842439</v>
      </c>
      <c r="L191" s="114">
        <f>L189-(L170+L176+L177+L178-L190)*0.8</f>
        <v>273.97010801306192</v>
      </c>
      <c r="M191" s="114"/>
      <c r="N191" s="114">
        <f>N189-(N170+N176+N177+N178-N190)*0.8</f>
        <v>73.897783409755945</v>
      </c>
      <c r="O191" s="114">
        <f>O189-(O170+O176+O177+O178-O190)*0.8</f>
        <v>136.1136205102402</v>
      </c>
      <c r="P191" s="114">
        <f>P189-(P170+P176+P177+P178-P190)*0.8</f>
        <v>209.85198288675761</v>
      </c>
      <c r="Q191" s="114">
        <f>Q189-(Q170+Q176+Q177+Q178-Q190)*0.8</f>
        <v>296.12432557643206</v>
      </c>
      <c r="R191" s="114"/>
      <c r="S191" s="114">
        <f>S189-(S170+S176+S177+S178-S190)*0.8</f>
        <v>134.14930240111653</v>
      </c>
      <c r="T191" s="114">
        <f>T189-(T170+T176+T177+T178-T190)*0.8</f>
        <v>209.40191787695477</v>
      </c>
      <c r="U191" s="114">
        <f>U189-(U170+U176+U177+U178-U190)*0.8</f>
        <v>308.97959941090846</v>
      </c>
      <c r="V191" s="114">
        <f>V189-(V170+V176+V177+V178-V190)*0.8</f>
        <v>381.20079595917855</v>
      </c>
      <c r="W191" s="114"/>
      <c r="X191" s="114">
        <f>X189-(X170+X176+X177+X178-X190)*0.8</f>
        <v>73.465427994473913</v>
      </c>
      <c r="Y191" s="114">
        <f>Y189-(Y170+Y176+Y177+Y178-Y190)*0.8</f>
        <v>135.14986841412335</v>
      </c>
      <c r="Z191" s="114">
        <f>Z189-(Z170+Z176+Z177+Z178-Z190)*0.8</f>
        <v>163.58548825670977</v>
      </c>
      <c r="AA191" s="114">
        <f>AA189-(AA170+AA176+AA177+AA178-AA190)*0.8</f>
        <v>205.49594315796685</v>
      </c>
      <c r="AB191" s="114"/>
      <c r="AC191" s="114">
        <f>AC189-(AC170+AC176+AC177+AC178-AC190)*0.8</f>
        <v>66.716975488046529</v>
      </c>
      <c r="AD191" s="114">
        <f>AD189-(AD170+AD176+AD177+AD178-AD190)*0.8</f>
        <v>120.2148097305911</v>
      </c>
      <c r="AE191" s="114">
        <f>AE189-(AE170+AE176+AE177+AE178-AE190)*0.8</f>
        <v>162.93302065333677</v>
      </c>
      <c r="AF191" s="114">
        <f>AF189-(AF170+AF176+AF177+AF178-AF190)*0.8</f>
        <v>224.8662877080659</v>
      </c>
      <c r="AG191" s="114"/>
      <c r="AH191" s="114">
        <f>AH189-(AH170+AH176+AH177+AH178-AH190)*0.8</f>
        <v>58.881545983407243</v>
      </c>
      <c r="AI191" s="114">
        <f>AI189-(AI170+AI176+AI177+AI178-AI190)*0.8</f>
        <v>69.363947595428144</v>
      </c>
      <c r="AJ191" s="114">
        <f>AJ189-(AJ170+AJ176+AJ177+AJ178-AJ190)*0.8</f>
        <v>155.01710728923524</v>
      </c>
      <c r="AK191" s="114">
        <f>AK189-(AK170+AK176+AK177+AK178-AK190)*0.8</f>
        <v>229.71942884298278</v>
      </c>
      <c r="AL191" s="114"/>
      <c r="AM191" s="114">
        <f>AM189-(AM170+AM176+AM177+AM178-AM190)*0.8</f>
        <v>56.249253331841231</v>
      </c>
      <c r="AN191" s="114">
        <f>AN189-(AN170+AN176+AN177+AN178-AN190)*0.8</f>
        <v>152.80447638754549</v>
      </c>
      <c r="AO191" s="114">
        <f>AO189-(AO170+AO176+AO177+AO178-AO190)*0.8</f>
        <v>206.0022526502446</v>
      </c>
      <c r="AP191" s="234">
        <f>AP189-(AP170+AP176+AP177+AP178-AP190)*0.8</f>
        <v>223.77004484360353</v>
      </c>
      <c r="AQ191" s="114"/>
      <c r="AR191" s="114">
        <f>AR189-(AR170+AR176+AR177+AR178-AR190)*0.8</f>
        <v>-10.117230927754251</v>
      </c>
      <c r="AS191" s="114">
        <f>AS189-(AS170+AS176+AS177+AS178-AS190)*0.8</f>
        <v>81.558301585070183</v>
      </c>
      <c r="AT191" s="114">
        <f>AT189-(AT170+AT176+AT177+AT178-AT190)*0.8</f>
        <v>121.26131168553046</v>
      </c>
      <c r="AU191" s="114">
        <f>AU189-(AU170+AU176+AU177+AU178-AU190)*0.8</f>
        <v>182.99379122944814</v>
      </c>
      <c r="AV191" s="114"/>
      <c r="AW191" s="114">
        <f>AW189-(AW170+AW176+AW177+AW178-AW190)*0.8</f>
        <v>121.61998563384607</v>
      </c>
      <c r="AX191" s="195">
        <f>AX189-(AX170+AX176+AX177+AX178-AX190)*0.8</f>
        <v>334.4673598274594</v>
      </c>
      <c r="AY191" s="234">
        <f>AY189-(AY170+AY176+AY177+AY178-AY190)*0.8</f>
        <v>598.82200809920107</v>
      </c>
      <c r="AZ191" s="335"/>
      <c r="BA191" s="114"/>
      <c r="BB191" s="114">
        <f>BB189-(BB170+BB176+BB177+BB178-BB190)*0.8</f>
        <v>499.02113761817498</v>
      </c>
      <c r="BC191" s="114">
        <f>BC189-(BC170+BC176+BC177+BC178-BC190)*0.8</f>
        <v>818.90494446082744</v>
      </c>
      <c r="BD191" s="114">
        <f>BD189-(BD170+BD176+BD177+BD178-BD190)*0.8</f>
        <v>1094.4139576709833</v>
      </c>
      <c r="BE191" s="114">
        <f>BE189-(BE170+BE176+BE177+BE178-BE190)*0.8</f>
        <v>1404.3419781938283</v>
      </c>
      <c r="BF191" s="114"/>
      <c r="BG191" s="114">
        <f>BG189-(BG170+BG176+BG177+BG178-BG190)*0.8</f>
        <v>224.98481596398705</v>
      </c>
      <c r="BH191" s="114">
        <f>BH189-(BH170+BH176+BH177+BH178-BH190)*0.8</f>
        <v>284.66988124775656</v>
      </c>
      <c r="BI191" s="114">
        <f>BI189-(BI170+BI176+BI177+BI178-BI190)*0.8</f>
        <v>307.16115191780733</v>
      </c>
      <c r="BJ191" s="114">
        <f>BJ189-(BJ170+BJ176+BJ177+BJ178-BJ190)*0.8</f>
        <v>421.1264730792783</v>
      </c>
      <c r="BL191" s="291">
        <f t="shared" si="30"/>
        <v>-0.70012541131832906</v>
      </c>
      <c r="BM191" s="292">
        <f t="shared" si="31"/>
        <v>0.29987458868167088</v>
      </c>
    </row>
    <row r="192" spans="2:65" s="18" customFormat="1" ht="15" x14ac:dyDescent="0.25">
      <c r="B192" s="75" t="s">
        <v>10</v>
      </c>
      <c r="C192" s="75" t="s">
        <v>10</v>
      </c>
      <c r="D192" s="127">
        <f>D47/D$144</f>
        <v>162.20484929388519</v>
      </c>
      <c r="E192" s="76">
        <f>E47/E$144</f>
        <v>324.88005483207678</v>
      </c>
      <c r="F192" s="76">
        <f>F47/F$144</f>
        <v>489.54916714901282</v>
      </c>
      <c r="G192" s="76">
        <f>G47/G$144</f>
        <v>640.78937635280079</v>
      </c>
      <c r="H192" s="78"/>
      <c r="I192" s="76">
        <f>I47/I$144</f>
        <v>146.67490843093029</v>
      </c>
      <c r="J192" s="76">
        <f>J47/J$144</f>
        <v>284.29662538809487</v>
      </c>
      <c r="K192" s="76">
        <f>K47/K$144</f>
        <v>391.56150172375618</v>
      </c>
      <c r="L192" s="76">
        <f>L47/L$144</f>
        <v>483.10725948254208</v>
      </c>
      <c r="M192" s="77"/>
      <c r="N192" s="76">
        <f>N47/N$144</f>
        <v>121.94249851969873</v>
      </c>
      <c r="O192" s="76">
        <f>O47/O$144</f>
        <v>245.45735228533204</v>
      </c>
      <c r="P192" s="76">
        <f>P47/P$144</f>
        <v>362.58258495865806</v>
      </c>
      <c r="Q192" s="76">
        <f>Q47/Q$144</f>
        <v>531.21022755370007</v>
      </c>
      <c r="R192" s="77"/>
      <c r="S192" s="76">
        <f>S47/S$144</f>
        <v>199.59190827101278</v>
      </c>
      <c r="T192" s="76">
        <f>T47/T$144</f>
        <v>352.99877345078471</v>
      </c>
      <c r="U192" s="76">
        <f>U47/U$144</f>
        <v>507.05408610657969</v>
      </c>
      <c r="V192" s="76">
        <f>V47/V$144</f>
        <v>672.2344437718491</v>
      </c>
      <c r="W192" s="77"/>
      <c r="X192" s="76">
        <f>X47/X$144</f>
        <v>137.82975091218748</v>
      </c>
      <c r="Y192" s="76">
        <f>Y47/Y$144</f>
        <v>250.44727811518354</v>
      </c>
      <c r="Z192" s="76">
        <f>Z47/Z$144</f>
        <v>326.86966022932222</v>
      </c>
      <c r="AA192" s="76">
        <f>AA47/AA$144</f>
        <v>445.37994387997895</v>
      </c>
      <c r="AB192" s="77"/>
      <c r="AC192" s="76">
        <f>AC47/AC$144</f>
        <v>126.34992504665463</v>
      </c>
      <c r="AD192" s="76">
        <f>AD47/AD$144</f>
        <v>252.43937350611009</v>
      </c>
      <c r="AE192" s="76">
        <f>AE47/AE$144</f>
        <v>370.62179434433199</v>
      </c>
      <c r="AF192" s="76">
        <f>AF47/AF$144</f>
        <v>510.97717508470015</v>
      </c>
      <c r="AG192" s="76"/>
      <c r="AH192" s="76">
        <f>AH47/AH$144</f>
        <v>139.90784155498477</v>
      </c>
      <c r="AI192" s="76">
        <f>AI47/AI$144</f>
        <v>263.94355186543021</v>
      </c>
      <c r="AJ192" s="76">
        <f>AJ47/AJ$144</f>
        <v>414.83955608944621</v>
      </c>
      <c r="AK192" s="76">
        <f>AK47/AK$144</f>
        <v>590.88343076937804</v>
      </c>
      <c r="AL192" s="77"/>
      <c r="AM192" s="76">
        <f>AM47/AM$144</f>
        <v>158.11974213295306</v>
      </c>
      <c r="AN192" s="76">
        <f>AN47/AN$144</f>
        <v>321.93931899158844</v>
      </c>
      <c r="AO192" s="76">
        <f>AO47/AO$144</f>
        <v>453.34202022468111</v>
      </c>
      <c r="AP192" s="235">
        <f>AP47/AP$144</f>
        <v>552.22665560637734</v>
      </c>
      <c r="AQ192" s="77"/>
      <c r="AR192" s="76">
        <f>AR47/AR$144</f>
        <v>109.65354961751565</v>
      </c>
      <c r="AS192" s="76">
        <f>AS47/AS$144</f>
        <v>220.66730669987922</v>
      </c>
      <c r="AT192" s="76">
        <f>AT47/AT$144</f>
        <v>340.72830746363974</v>
      </c>
      <c r="AU192" s="76">
        <f>AU47/AU$144</f>
        <v>489.43537030260694</v>
      </c>
      <c r="AV192" s="76"/>
      <c r="AW192" s="76">
        <f>AW47/AW$144</f>
        <v>211.71245093581774</v>
      </c>
      <c r="AX192" s="168">
        <f>AX47/AX$144</f>
        <v>542.16518731631538</v>
      </c>
      <c r="AY192" s="235">
        <f>AY47/AY$144</f>
        <v>934.84021170884489</v>
      </c>
      <c r="AZ192" s="310"/>
      <c r="BA192" s="76"/>
      <c r="BB192" s="76">
        <f>BB47/BB$144</f>
        <v>649.17456049950454</v>
      </c>
      <c r="BC192" s="76">
        <f>BC47/BC$144</f>
        <v>1067.387529080245</v>
      </c>
      <c r="BD192" s="76">
        <f>BD47/BD$144</f>
        <v>1497.7447655193412</v>
      </c>
      <c r="BE192" s="76">
        <f>BE47/BE$144</f>
        <v>1988.6680262701059</v>
      </c>
      <c r="BF192" s="76"/>
      <c r="BG192" s="76">
        <f>BG47/BG$144</f>
        <v>358.32950869681122</v>
      </c>
      <c r="BH192" s="76">
        <f>BH47/BH$144</f>
        <v>478.32498478535643</v>
      </c>
      <c r="BI192" s="76">
        <f>BI47/BI$144</f>
        <v>626.21684439145088</v>
      </c>
      <c r="BJ192" s="76">
        <f>BJ47/BJ$144</f>
        <v>806.36647092083433</v>
      </c>
      <c r="BL192" s="291">
        <f t="shared" si="30"/>
        <v>-0.59451931631181587</v>
      </c>
      <c r="BM192" s="292">
        <f t="shared" si="31"/>
        <v>0.40548068368818418</v>
      </c>
    </row>
    <row r="193" spans="2:65" s="18" customFormat="1" ht="15.75" thickBot="1" x14ac:dyDescent="0.3">
      <c r="B193" s="51" t="s">
        <v>67</v>
      </c>
      <c r="C193" s="51" t="s">
        <v>67</v>
      </c>
      <c r="D193" s="128">
        <f>D192/D152</f>
        <v>0.26647486700683964</v>
      </c>
      <c r="E193" s="52">
        <f>E192/E152</f>
        <v>0.28220684962576548</v>
      </c>
      <c r="F193" s="52">
        <f>F192/F152</f>
        <v>0.28472572892704184</v>
      </c>
      <c r="G193" s="52">
        <f>G192/G152</f>
        <v>0.28017774777815274</v>
      </c>
      <c r="H193" s="52"/>
      <c r="I193" s="52">
        <f>I192/I152</f>
        <v>0.26936779180001208</v>
      </c>
      <c r="J193" s="52">
        <f>J192/J152</f>
        <v>0.25745233715803917</v>
      </c>
      <c r="K193" s="52">
        <f>K192/K152</f>
        <v>0.23947230980521111</v>
      </c>
      <c r="L193" s="52">
        <f>L192/L152</f>
        <v>0.22658459000942507</v>
      </c>
      <c r="M193" s="52"/>
      <c r="N193" s="52">
        <f>N192/N152</f>
        <v>0.24569189095729352</v>
      </c>
      <c r="O193" s="52">
        <f>O192/O152</f>
        <v>0.24019470710009511</v>
      </c>
      <c r="P193" s="52">
        <f>P192/P152</f>
        <v>0.2435834155972359</v>
      </c>
      <c r="Q193" s="52">
        <f>Q192/Q152</f>
        <v>0.27347884927175031</v>
      </c>
      <c r="R193" s="52"/>
      <c r="S193" s="52">
        <f>S192/S152</f>
        <v>0.44888438867392322</v>
      </c>
      <c r="T193" s="52">
        <f>T192/T152</f>
        <v>0.38905850951475696</v>
      </c>
      <c r="U193" s="52">
        <f>U192/U152</f>
        <v>0.43741541148220914</v>
      </c>
      <c r="V193" s="52">
        <f>V192/V152</f>
        <v>0.44532107499538137</v>
      </c>
      <c r="W193" s="52"/>
      <c r="X193" s="52">
        <f>X192/X152</f>
        <v>0.41119328402958227</v>
      </c>
      <c r="Y193" s="52">
        <f>Y192/Y152</f>
        <v>0.37546143177211139</v>
      </c>
      <c r="Z193" s="52">
        <f>Z192/Z152</f>
        <v>0.33461106535898782</v>
      </c>
      <c r="AA193" s="52">
        <f>AA192/AA152</f>
        <v>0.33411296008236435</v>
      </c>
      <c r="AB193" s="52"/>
      <c r="AC193" s="52">
        <f>AC192/AC152</f>
        <v>0.30881070078511197</v>
      </c>
      <c r="AD193" s="173">
        <f>AD192/AD152</f>
        <v>0.31218409435048733</v>
      </c>
      <c r="AE193" s="173">
        <f>AE192/AE152</f>
        <v>0.31202643998325852</v>
      </c>
      <c r="AF193" s="173">
        <f>AF192/AF152</f>
        <v>0.31605223548366579</v>
      </c>
      <c r="AG193" s="173"/>
      <c r="AH193" s="52">
        <f>AH192/AH152</f>
        <v>0.33089397089397088</v>
      </c>
      <c r="AI193" s="52">
        <f>AI192/AI152</f>
        <v>0.31704207394815126</v>
      </c>
      <c r="AJ193" s="52">
        <f>AJ192/AJ152</f>
        <v>0.32767199372581285</v>
      </c>
      <c r="AK193" s="52">
        <f>AK192/AK152</f>
        <v>0.34288649108844926</v>
      </c>
      <c r="AL193" s="52"/>
      <c r="AM193" s="52">
        <f>AM192/AM152</f>
        <v>0.35439262472885036</v>
      </c>
      <c r="AN193" s="52">
        <f>AN192/AN152</f>
        <v>0.34784693742558537</v>
      </c>
      <c r="AO193" s="52">
        <f>AO192/AO152</f>
        <v>0.32921943871003739</v>
      </c>
      <c r="AP193" s="236">
        <f>AP192/AP152</f>
        <v>0.31130752819262419</v>
      </c>
      <c r="AQ193" s="52"/>
      <c r="AR193" s="52">
        <f>AR192/AR152</f>
        <v>0.25923287866377009</v>
      </c>
      <c r="AS193" s="52">
        <f>AS192/AS152</f>
        <v>0.27126453076268781</v>
      </c>
      <c r="AT193" s="52">
        <f>AT192/AT152</f>
        <v>0.28013195799646873</v>
      </c>
      <c r="AU193" s="52">
        <f>AU192/AU152</f>
        <v>0.29459220449843154</v>
      </c>
      <c r="AV193" s="52"/>
      <c r="AW193" s="52">
        <f>AW192/AW152</f>
        <v>0.40406140891353459</v>
      </c>
      <c r="AX193" s="196">
        <f>AX192/AX152</f>
        <v>0.46836547184294386</v>
      </c>
      <c r="AY193" s="236">
        <f>AY192/AY152</f>
        <v>0.5042087235360565</v>
      </c>
      <c r="AZ193" s="336"/>
      <c r="BA193" s="52"/>
      <c r="BB193" s="52">
        <f>BB192/BB152</f>
        <v>0.56924252457847291</v>
      </c>
      <c r="BC193" s="52">
        <f>BC192/BC152</f>
        <v>0.55202028075835929</v>
      </c>
      <c r="BD193" s="52">
        <f>BD192/BD152</f>
        <v>0.53560178667287883</v>
      </c>
      <c r="BE193" s="52">
        <f>BE192/BE152</f>
        <v>0.53003363206905263</v>
      </c>
      <c r="BF193" s="52"/>
      <c r="BG193" s="52">
        <f>BG192/BG152</f>
        <v>0.49235329657880822</v>
      </c>
      <c r="BH193" s="52">
        <f>BH192/BH152</f>
        <v>0.41819298066100485</v>
      </c>
      <c r="BI193" s="52">
        <f>BI192/BI152</f>
        <v>0.39671194257390852</v>
      </c>
      <c r="BJ193" s="52">
        <f>BJ192/BJ152</f>
        <v>0.38304227172931826</v>
      </c>
      <c r="BL193" s="291">
        <f t="shared" si="30"/>
        <v>-0.27732459120742059</v>
      </c>
      <c r="BM193" s="292">
        <f t="shared" si="31"/>
        <v>0.72267540879257941</v>
      </c>
    </row>
    <row r="194" spans="2:65" s="18" customFormat="1" ht="15" x14ac:dyDescent="0.25">
      <c r="B194" s="16" t="s">
        <v>233</v>
      </c>
      <c r="C194" s="16" t="s">
        <v>223</v>
      </c>
      <c r="D194" s="143"/>
      <c r="E194" s="144"/>
      <c r="F194" s="144"/>
      <c r="G194" s="144"/>
      <c r="H194" s="144"/>
      <c r="I194" s="144"/>
      <c r="J194" s="144"/>
      <c r="K194" s="144"/>
      <c r="L194" s="144"/>
      <c r="M194" s="144"/>
      <c r="N194" s="144"/>
      <c r="O194" s="144"/>
      <c r="P194" s="144"/>
      <c r="Q194" s="144"/>
      <c r="R194" s="144"/>
      <c r="S194" s="144"/>
      <c r="T194" s="144"/>
      <c r="U194" s="144"/>
      <c r="V194" s="144"/>
      <c r="W194" s="144"/>
      <c r="X194" s="144"/>
      <c r="Y194" s="144"/>
      <c r="Z194" s="144"/>
      <c r="AA194" s="144"/>
      <c r="AB194" s="144"/>
      <c r="AC194" s="144"/>
      <c r="AD194" s="144"/>
      <c r="AE194" s="144"/>
      <c r="AF194" s="144"/>
      <c r="AG194" s="144"/>
      <c r="AH194" s="144"/>
      <c r="AI194" s="144"/>
      <c r="AJ194" s="144"/>
      <c r="AK194" s="144"/>
      <c r="AL194" s="144"/>
      <c r="AM194" s="144"/>
      <c r="AN194" s="144"/>
      <c r="AO194" s="144"/>
      <c r="AQ194" s="144"/>
      <c r="AR194" s="144"/>
      <c r="AS194" s="144"/>
      <c r="AT194" s="144"/>
      <c r="AU194" s="144"/>
      <c r="AV194" s="144"/>
      <c r="AW194" s="144"/>
      <c r="AX194" s="260"/>
      <c r="AY194" s="260"/>
      <c r="AZ194" s="337"/>
      <c r="BA194" s="144"/>
      <c r="BB194" s="144"/>
      <c r="BC194" s="144"/>
      <c r="BD194" s="144"/>
      <c r="BE194" s="144"/>
      <c r="BF194" s="144"/>
      <c r="BG194" s="144"/>
      <c r="BH194" s="144"/>
      <c r="BI194" s="144"/>
      <c r="BJ194" s="144"/>
      <c r="BL194" s="291"/>
      <c r="BM194" s="292"/>
    </row>
    <row r="195" spans="2:65" x14ac:dyDescent="0.25">
      <c r="B195" s="3" t="s">
        <v>224</v>
      </c>
      <c r="C195" s="53" t="s">
        <v>212</v>
      </c>
      <c r="D195" s="204">
        <f t="shared" ref="D195:G203" si="48">D50/D$144</f>
        <v>106.95805605302635</v>
      </c>
      <c r="E195" s="20">
        <f t="shared" si="48"/>
        <v>220.992852247136</v>
      </c>
      <c r="F195" s="20">
        <f t="shared" si="48"/>
        <v>330.79297704032416</v>
      </c>
      <c r="G195" s="20">
        <f t="shared" si="48"/>
        <v>434.95460378414367</v>
      </c>
      <c r="H195" s="30"/>
      <c r="I195" s="20">
        <f t="shared" ref="I195:L203" si="49">I50/I$144</f>
        <v>82.132688020727159</v>
      </c>
      <c r="J195" s="20">
        <f t="shared" si="49"/>
        <v>161.87949150301932</v>
      </c>
      <c r="K195" s="20">
        <f t="shared" si="49"/>
        <v>227.50419078343927</v>
      </c>
      <c r="L195" s="20">
        <f t="shared" si="49"/>
        <v>285.10424516453156</v>
      </c>
      <c r="M195" s="30"/>
      <c r="N195" s="20">
        <f t="shared" ref="N195:Q203" si="50">N50/N$144</f>
        <v>52.604329058814443</v>
      </c>
      <c r="O195" s="20">
        <f t="shared" si="50"/>
        <v>132.16274628640693</v>
      </c>
      <c r="P195" s="20">
        <f t="shared" si="50"/>
        <v>215.89361305308611</v>
      </c>
      <c r="Q195" s="20">
        <f t="shared" si="50"/>
        <v>343.06134293901624</v>
      </c>
      <c r="R195" s="30"/>
      <c r="S195" s="20">
        <f t="shared" ref="S195:V196" si="51">S50/S$144</f>
        <v>106.41257141203276</v>
      </c>
      <c r="T195" s="20">
        <f t="shared" si="51"/>
        <v>183.07640844088868</v>
      </c>
      <c r="U195" s="205">
        <f t="shared" si="51"/>
        <v>263.84289538899111</v>
      </c>
      <c r="V195" s="20">
        <f t="shared" si="51"/>
        <v>360.29784490607449</v>
      </c>
      <c r="W195" s="30"/>
      <c r="X195" s="20">
        <f t="shared" ref="X195:AA196" si="52">X50/X$144</f>
        <v>68.057291938848934</v>
      </c>
      <c r="Y195" s="20">
        <f t="shared" si="52"/>
        <v>130.3618220196048</v>
      </c>
      <c r="Z195" s="20">
        <f t="shared" si="52"/>
        <v>162.79855543707683</v>
      </c>
      <c r="AA195" s="20">
        <f t="shared" si="52"/>
        <v>237.60757456190734</v>
      </c>
      <c r="AB195" s="30"/>
      <c r="AC195" s="20">
        <f t="shared" ref="AC195:AF196" si="53">AC50/AC$144</f>
        <v>66.370252529887864</v>
      </c>
      <c r="AD195" s="20">
        <f t="shared" si="53"/>
        <v>143.17199609562277</v>
      </c>
      <c r="AE195" s="20">
        <f t="shared" si="53"/>
        <v>205.96766230560354</v>
      </c>
      <c r="AF195" s="20">
        <f t="shared" si="53"/>
        <v>304.42360191181587</v>
      </c>
      <c r="AG195" s="20"/>
      <c r="AH195" s="20">
        <f t="shared" ref="AH195:AK196" si="54">AH50/AH$144</f>
        <v>86.849049670975717</v>
      </c>
      <c r="AI195" s="20">
        <f t="shared" si="54"/>
        <v>166.9148964847962</v>
      </c>
      <c r="AJ195" s="20">
        <f t="shared" si="54"/>
        <v>260.62979565660413</v>
      </c>
      <c r="AK195" s="20">
        <f t="shared" si="54"/>
        <v>378.67697479420423</v>
      </c>
      <c r="AL195" s="30"/>
      <c r="AM195" s="20">
        <f t="shared" ref="AM195:AP196" si="55">AM50/AM$144</f>
        <v>116.71462985674557</v>
      </c>
      <c r="AN195" s="20">
        <f t="shared" si="55"/>
        <v>208.42261212395775</v>
      </c>
      <c r="AO195" s="20">
        <f t="shared" si="55"/>
        <v>283.01031517127672</v>
      </c>
      <c r="AP195" s="242">
        <f t="shared" si="55"/>
        <v>400.76556975165329</v>
      </c>
      <c r="AQ195" s="30"/>
      <c r="AR195" s="20">
        <f t="shared" ref="AR195:AU196" si="56">AR50/AR$144</f>
        <v>48.929073932915351</v>
      </c>
      <c r="AS195" s="20">
        <f t="shared" si="56"/>
        <v>135.84849087664369</v>
      </c>
      <c r="AT195" s="20">
        <f t="shared" si="56"/>
        <v>207.08470735174024</v>
      </c>
      <c r="AU195" s="20">
        <f t="shared" si="56"/>
        <v>278.73878668928734</v>
      </c>
      <c r="AV195" s="20"/>
      <c r="AW195" s="20">
        <f t="shared" ref="AW195:AY196" si="57">AW50/AW$144</f>
        <v>126.17464831170788</v>
      </c>
      <c r="AX195" s="205">
        <f t="shared" si="57"/>
        <v>335.48246387562421</v>
      </c>
      <c r="AY195" s="242">
        <f t="shared" si="57"/>
        <v>605.48081067678459</v>
      </c>
      <c r="AZ195" s="326"/>
      <c r="BA195" s="20"/>
      <c r="BB195" s="20">
        <f t="shared" ref="BB195:BC195" si="58">BB50/BB$144</f>
        <v>584.80782346318608</v>
      </c>
      <c r="BC195" s="20">
        <f t="shared" si="58"/>
        <v>901.5105344211803</v>
      </c>
      <c r="BD195" s="20">
        <f t="shared" ref="BD195:BG195" si="59">BD50/BD$144</f>
        <v>1223.5054203516324</v>
      </c>
      <c r="BE195" s="20">
        <f t="shared" si="59"/>
        <v>1622.1148543969748</v>
      </c>
      <c r="BF195" s="20"/>
      <c r="BG195" s="20">
        <f t="shared" si="59"/>
        <v>281.0077253077344</v>
      </c>
      <c r="BH195" s="20">
        <f t="shared" ref="BH195:BI195" si="60">BH50/BH$144</f>
        <v>371.65342862641677</v>
      </c>
      <c r="BI195" s="20">
        <f t="shared" si="60"/>
        <v>480.19551741735137</v>
      </c>
      <c r="BJ195" s="20">
        <f t="shared" ref="BJ195" si="61">BJ50/BJ$144</f>
        <v>627.81389521693529</v>
      </c>
      <c r="BL195" s="291">
        <f t="shared" si="30"/>
        <v>-0.61296581834809305</v>
      </c>
      <c r="BM195" s="292">
        <f t="shared" si="31"/>
        <v>0.38703418165190689</v>
      </c>
    </row>
    <row r="196" spans="2:65" x14ac:dyDescent="0.25">
      <c r="B196" s="3" t="s">
        <v>225</v>
      </c>
      <c r="C196" s="53" t="s">
        <v>213</v>
      </c>
      <c r="D196" s="204">
        <f t="shared" si="48"/>
        <v>47.118377488914298</v>
      </c>
      <c r="E196" s="20">
        <f t="shared" si="48"/>
        <v>100.13381637781912</v>
      </c>
      <c r="F196" s="20">
        <f t="shared" si="48"/>
        <v>106.21261817480224</v>
      </c>
      <c r="G196" s="20">
        <f t="shared" si="48"/>
        <v>147.52564090194224</v>
      </c>
      <c r="H196" s="30"/>
      <c r="I196" s="20">
        <f t="shared" si="49"/>
        <v>49.713620611424922</v>
      </c>
      <c r="J196" s="20">
        <f t="shared" si="49"/>
        <v>95.754250102363557</v>
      </c>
      <c r="K196" s="20">
        <f t="shared" si="49"/>
        <v>123.50950438055476</v>
      </c>
      <c r="L196" s="20">
        <f t="shared" si="49"/>
        <v>144.78146194423513</v>
      </c>
      <c r="M196" s="30"/>
      <c r="N196" s="20">
        <f t="shared" si="50"/>
        <v>32.180462311672784</v>
      </c>
      <c r="O196" s="20">
        <f t="shared" si="50"/>
        <v>60.721106016077947</v>
      </c>
      <c r="P196" s="20">
        <f t="shared" si="50"/>
        <v>81.101396526486539</v>
      </c>
      <c r="Q196" s="20">
        <f t="shared" si="50"/>
        <v>105.14891324433849</v>
      </c>
      <c r="R196" s="30"/>
      <c r="S196" s="20">
        <f t="shared" si="51"/>
        <v>48.302110081859539</v>
      </c>
      <c r="T196" s="20">
        <f t="shared" si="51"/>
        <v>97.740640593203807</v>
      </c>
      <c r="U196" s="205">
        <f t="shared" si="51"/>
        <v>148.77432828871565</v>
      </c>
      <c r="V196" s="20">
        <f t="shared" si="51"/>
        <v>196.67672278736634</v>
      </c>
      <c r="W196" s="30"/>
      <c r="X196" s="20">
        <f t="shared" si="52"/>
        <v>37.197685060493143</v>
      </c>
      <c r="Y196" s="20">
        <f t="shared" si="52"/>
        <v>64.732565405083804</v>
      </c>
      <c r="Z196" s="20">
        <f t="shared" si="52"/>
        <v>79.483140183744425</v>
      </c>
      <c r="AA196" s="20">
        <f t="shared" si="52"/>
        <v>92.459301050646758</v>
      </c>
      <c r="AB196" s="30"/>
      <c r="AC196" s="20">
        <f t="shared" si="53"/>
        <v>27.142968832325458</v>
      </c>
      <c r="AD196" s="20">
        <f t="shared" si="53"/>
        <v>53.254050101575892</v>
      </c>
      <c r="AE196" s="20">
        <f t="shared" si="53"/>
        <v>87.13554952138017</v>
      </c>
      <c r="AF196" s="20">
        <f t="shared" si="53"/>
        <v>121.03939992699593</v>
      </c>
      <c r="AG196" s="20"/>
      <c r="AH196" s="20">
        <f t="shared" si="54"/>
        <v>29.271997510561654</v>
      </c>
      <c r="AI196" s="20">
        <f t="shared" si="54"/>
        <v>47.68034289411257</v>
      </c>
      <c r="AJ196" s="20">
        <f t="shared" si="54"/>
        <v>89.345300297220831</v>
      </c>
      <c r="AK196" s="20">
        <f t="shared" si="54"/>
        <v>133.10943774139741</v>
      </c>
      <c r="AL196" s="30"/>
      <c r="AM196" s="20">
        <f t="shared" si="55"/>
        <v>26.76663576657679</v>
      </c>
      <c r="AN196" s="20">
        <f t="shared" si="55"/>
        <v>48.577865390030979</v>
      </c>
      <c r="AO196" s="20">
        <f t="shared" si="55"/>
        <v>76.230544769502856</v>
      </c>
      <c r="AP196" s="242">
        <f t="shared" si="55"/>
        <v>60.584434341889619</v>
      </c>
      <c r="AQ196" s="30"/>
      <c r="AR196" s="20">
        <f t="shared" si="56"/>
        <v>18.92084878686628</v>
      </c>
      <c r="AS196" s="20">
        <f t="shared" si="56"/>
        <v>31.756602865157689</v>
      </c>
      <c r="AT196" s="20">
        <f t="shared" si="56"/>
        <v>57.927768311532716</v>
      </c>
      <c r="AU196" s="20">
        <f t="shared" si="56"/>
        <v>85.160174312231788</v>
      </c>
      <c r="AV196" s="20"/>
      <c r="AW196" s="20">
        <f t="shared" si="57"/>
        <v>34.987234569163348</v>
      </c>
      <c r="AX196" s="205">
        <f t="shared" si="57"/>
        <v>98.871672808001293</v>
      </c>
      <c r="AY196" s="242">
        <f t="shared" si="57"/>
        <v>181.11726816138409</v>
      </c>
      <c r="AZ196" s="326"/>
      <c r="BA196" s="20"/>
      <c r="BB196" s="20">
        <f t="shared" ref="BB196:BC196" si="62">BB51/BB$144</f>
        <v>31.428163119718647</v>
      </c>
      <c r="BC196" s="20">
        <f t="shared" si="62"/>
        <v>66.017890494446078</v>
      </c>
      <c r="BD196" s="20">
        <f t="shared" ref="BD196:BG196" si="63">BD51/BD$144</f>
        <v>135.10164486960707</v>
      </c>
      <c r="BE196" s="20">
        <f t="shared" si="63"/>
        <v>174.19554365173144</v>
      </c>
      <c r="BF196" s="20"/>
      <c r="BG196" s="20">
        <f t="shared" si="63"/>
        <v>49.056116349565372</v>
      </c>
      <c r="BH196" s="20">
        <f t="shared" ref="BH196:BI196" si="64">BH51/BH$144</f>
        <v>64.161582114861446</v>
      </c>
      <c r="BI196" s="20">
        <f t="shared" si="64"/>
        <v>83.210993864081061</v>
      </c>
      <c r="BJ196" s="20">
        <f t="shared" ref="BJ196" si="65">BJ51/BJ$144</f>
        <v>111.01909049745092</v>
      </c>
      <c r="BL196" s="291">
        <f t="shared" si="30"/>
        <v>-0.36267548428557383</v>
      </c>
      <c r="BM196" s="292">
        <f t="shared" si="31"/>
        <v>0.63732451571442617</v>
      </c>
    </row>
    <row r="197" spans="2:65" x14ac:dyDescent="0.25">
      <c r="B197" s="3" t="s">
        <v>227</v>
      </c>
      <c r="C197" s="53" t="s">
        <v>214</v>
      </c>
      <c r="D197" s="204">
        <f t="shared" si="48"/>
        <v>5.2867744728094586</v>
      </c>
      <c r="E197" s="20">
        <f t="shared" si="48"/>
        <v>9.5956134338588068</v>
      </c>
      <c r="F197" s="20">
        <f t="shared" si="48"/>
        <v>14.084507042253522</v>
      </c>
      <c r="G197" s="20">
        <f t="shared" si="48"/>
        <v>18.171351015826765</v>
      </c>
      <c r="H197" s="30"/>
      <c r="I197" s="20">
        <f t="shared" si="49"/>
        <v>6.5758757422519745</v>
      </c>
      <c r="J197" s="20">
        <f t="shared" si="49"/>
        <v>12.702752370481898</v>
      </c>
      <c r="K197" s="20">
        <f t="shared" si="49"/>
        <v>12.841193029066641</v>
      </c>
      <c r="L197" s="20">
        <f t="shared" si="49"/>
        <v>19.530268776689276</v>
      </c>
      <c r="M197" s="30"/>
      <c r="N197" s="20">
        <f t="shared" si="50"/>
        <v>5.2918982468084135</v>
      </c>
      <c r="O197" s="20">
        <f t="shared" si="50"/>
        <v>10.177360518702329</v>
      </c>
      <c r="P197" s="20">
        <f t="shared" si="50"/>
        <v>16.050729347402214</v>
      </c>
      <c r="Q197" s="20">
        <f t="shared" si="50"/>
        <v>20.144866052256926</v>
      </c>
      <c r="R197" s="30"/>
      <c r="S197" s="20">
        <f t="shared" ref="S197:T203" si="66">S52/S$144</f>
        <v>-9.6475586048987094E-2</v>
      </c>
      <c r="T197" s="20">
        <f t="shared" si="66"/>
        <v>-3.4148245198338585</v>
      </c>
      <c r="U197" s="205"/>
      <c r="V197" s="20"/>
      <c r="W197" s="30"/>
      <c r="X197" s="20"/>
      <c r="Y197" s="20"/>
      <c r="Z197" s="20"/>
      <c r="AA197" s="20"/>
      <c r="AB197" s="30"/>
      <c r="AC197" s="20"/>
      <c r="AD197" s="20"/>
      <c r="AE197" s="20"/>
      <c r="AF197" s="20"/>
      <c r="AG197" s="20"/>
      <c r="AH197" s="20"/>
      <c r="AI197" s="20"/>
      <c r="AJ197" s="20"/>
      <c r="AK197" s="20"/>
      <c r="AL197" s="30"/>
      <c r="AM197" s="20"/>
      <c r="AN197" s="20"/>
      <c r="AO197" s="20"/>
      <c r="AP197" s="20"/>
      <c r="AQ197" s="30"/>
      <c r="AR197" s="20"/>
      <c r="AS197" s="20"/>
      <c r="AT197" s="20"/>
      <c r="AU197" s="20"/>
      <c r="AV197" s="20"/>
      <c r="AW197" s="20"/>
      <c r="AX197" s="205"/>
      <c r="AY197" s="205"/>
      <c r="AZ197" s="326"/>
      <c r="BA197" s="20"/>
      <c r="BB197" s="20"/>
      <c r="BC197" s="20"/>
      <c r="BD197" s="20"/>
      <c r="BE197" s="20"/>
      <c r="BF197" s="20"/>
      <c r="BG197" s="20"/>
      <c r="BH197" s="20"/>
      <c r="BI197" s="20"/>
      <c r="BJ197" s="20"/>
      <c r="BL197" s="291"/>
      <c r="BM197" s="292"/>
    </row>
    <row r="198" spans="2:65" x14ac:dyDescent="0.25">
      <c r="B198" s="3" t="s">
        <v>226</v>
      </c>
      <c r="C198" s="53" t="s">
        <v>215</v>
      </c>
      <c r="D198" s="204">
        <f t="shared" si="48"/>
        <v>5.3198168132645174</v>
      </c>
      <c r="E198" s="20">
        <f t="shared" si="48"/>
        <v>12.663598681419106</v>
      </c>
      <c r="F198" s="20">
        <f t="shared" si="48"/>
        <v>19.036593993182841</v>
      </c>
      <c r="G198" s="20">
        <f t="shared" si="48"/>
        <v>28.237957861762652</v>
      </c>
      <c r="H198" s="30"/>
      <c r="I198" s="20">
        <f t="shared" si="49"/>
        <v>2.6303502969007897</v>
      </c>
      <c r="J198" s="20">
        <f t="shared" si="49"/>
        <v>8.3825269449880544</v>
      </c>
      <c r="K198" s="20">
        <f t="shared" si="49"/>
        <v>14.359363633488313</v>
      </c>
      <c r="L198" s="20">
        <f t="shared" si="49"/>
        <v>20.597839738759106</v>
      </c>
      <c r="M198" s="30"/>
      <c r="N198" s="20">
        <f t="shared" si="50"/>
        <v>4.490962295940113</v>
      </c>
      <c r="O198" s="20">
        <f t="shared" si="50"/>
        <v>12.807464922411921</v>
      </c>
      <c r="P198" s="20">
        <f t="shared" si="50"/>
        <v>18.622237042144469</v>
      </c>
      <c r="Q198" s="20">
        <f t="shared" si="50"/>
        <v>26.807767485561545</v>
      </c>
      <c r="R198" s="30"/>
      <c r="S198" s="20">
        <f t="shared" si="66"/>
        <v>3.7303893272275008</v>
      </c>
      <c r="T198" s="20">
        <f t="shared" si="66"/>
        <v>7.0909876508794918</v>
      </c>
      <c r="U198" s="205">
        <f t="shared" ref="U198:V201" si="67">U53/U$144</f>
        <v>10.223068708806178</v>
      </c>
      <c r="V198" s="20">
        <f t="shared" si="67"/>
        <v>13.780002263857515</v>
      </c>
      <c r="W198" s="30"/>
      <c r="X198" s="20">
        <f t="shared" ref="X198:AA201" si="68">X53/X$144</f>
        <v>2.1305590506550467</v>
      </c>
      <c r="Y198" s="20">
        <f t="shared" si="68"/>
        <v>3.4159665121416256</v>
      </c>
      <c r="Z198" s="20">
        <f t="shared" si="68"/>
        <v>8.7030674290261203</v>
      </c>
      <c r="AA198" s="20">
        <f t="shared" si="68"/>
        <v>11.009190734975364</v>
      </c>
      <c r="AB198" s="30"/>
      <c r="AC198" s="20">
        <f t="shared" ref="AC198:AF201" si="69">AC53/AC$144</f>
        <v>2.9743391018515686</v>
      </c>
      <c r="AD198" s="20">
        <f t="shared" si="69"/>
        <v>6.3118466117800445</v>
      </c>
      <c r="AE198" s="20">
        <f t="shared" si="69"/>
        <v>10.268383663841576</v>
      </c>
      <c r="AF198" s="20">
        <f t="shared" si="69"/>
        <v>12.081661751172607</v>
      </c>
      <c r="AG198" s="20"/>
      <c r="AH198" s="20">
        <f t="shared" ref="AH198:AK201" si="70">AH53/AH$144</f>
        <v>2.4788898792727889</v>
      </c>
      <c r="AI198" s="20">
        <f t="shared" si="70"/>
        <v>6.4528520595212422</v>
      </c>
      <c r="AJ198" s="20">
        <f t="shared" si="70"/>
        <v>11.507948134475338</v>
      </c>
      <c r="AK198" s="20">
        <f t="shared" si="70"/>
        <v>16.616752620886079</v>
      </c>
      <c r="AL198" s="30"/>
      <c r="AM198" s="20">
        <f t="shared" ref="AM198:AP201" si="71">AM53/AM$144</f>
        <v>4.9752673261038209</v>
      </c>
      <c r="AN198" s="20">
        <f t="shared" si="71"/>
        <v>14.570298629902172</v>
      </c>
      <c r="AO198" s="20">
        <f t="shared" si="71"/>
        <v>24.477979806050808</v>
      </c>
      <c r="AP198" s="242">
        <f t="shared" si="71"/>
        <v>34.308523374129742</v>
      </c>
      <c r="AQ198" s="30"/>
      <c r="AR198" s="20">
        <f t="shared" ref="AR198:AU201" si="72">AR53/AR$144</f>
        <v>2.7417153496892221</v>
      </c>
      <c r="AS198" s="20">
        <f t="shared" si="72"/>
        <v>5.3912707542301295</v>
      </c>
      <c r="AT198" s="20">
        <f t="shared" si="72"/>
        <v>12.814752648429311</v>
      </c>
      <c r="AU198" s="20">
        <f t="shared" si="72"/>
        <v>13.181530887196034</v>
      </c>
      <c r="AV198" s="20"/>
      <c r="AW198" s="20">
        <f t="shared" ref="AW198:AY201" si="73">AW53/AW$144</f>
        <v>2.999674474787938</v>
      </c>
      <c r="AX198" s="205">
        <f t="shared" si="73"/>
        <v>8.3873981698508722</v>
      </c>
      <c r="AY198" s="242">
        <f t="shared" si="73"/>
        <v>14.647203721795012</v>
      </c>
      <c r="AZ198" s="326"/>
      <c r="BA198" s="20"/>
      <c r="BB198" s="20">
        <f t="shared" ref="BB198:BC198" si="74">BB53/BB$144</f>
        <v>0.68549413089219968</v>
      </c>
      <c r="BC198" s="20">
        <f t="shared" si="74"/>
        <v>-1.6121104885481177</v>
      </c>
      <c r="BD198" s="20">
        <f t="shared" ref="BD198:BG198" si="75">BD53/BD$144</f>
        <v>-2.9172891869118511</v>
      </c>
      <c r="BE198" s="20">
        <f t="shared" si="75"/>
        <v>-1.8818545457728293</v>
      </c>
      <c r="BF198" s="20"/>
      <c r="BG198" s="20">
        <f t="shared" si="75"/>
        <v>-1.2504500245967642</v>
      </c>
      <c r="BH198" s="20">
        <f t="shared" ref="BH198:BI198" si="76">BH53/BH$144</f>
        <v>-1.6254961014101503</v>
      </c>
      <c r="BI198" s="20">
        <f t="shared" si="76"/>
        <v>0</v>
      </c>
      <c r="BJ198" s="20">
        <f t="shared" ref="BJ198" si="77">BJ53/BJ$144</f>
        <v>0</v>
      </c>
      <c r="BL198" s="291">
        <f t="shared" si="30"/>
        <v>-1</v>
      </c>
      <c r="BM198" s="292">
        <f t="shared" si="31"/>
        <v>0</v>
      </c>
    </row>
    <row r="199" spans="2:65" x14ac:dyDescent="0.25">
      <c r="B199" s="3" t="s">
        <v>228</v>
      </c>
      <c r="C199" s="53" t="s">
        <v>216</v>
      </c>
      <c r="D199" s="204">
        <f t="shared" si="48"/>
        <v>6.0797906437308766</v>
      </c>
      <c r="E199" s="20">
        <f t="shared" si="48"/>
        <v>-5.8095890858056727</v>
      </c>
      <c r="F199" s="20">
        <f t="shared" si="48"/>
        <v>18.071901730014794</v>
      </c>
      <c r="G199" s="20">
        <f t="shared" si="48"/>
        <v>33.512473908834494</v>
      </c>
      <c r="H199" s="30"/>
      <c r="I199" s="20">
        <f t="shared" si="49"/>
        <v>1.7097276929855132</v>
      </c>
      <c r="J199" s="20">
        <f t="shared" si="49"/>
        <v>-5.2551995847425115</v>
      </c>
      <c r="K199" s="20">
        <f t="shared" si="49"/>
        <v>-6.8317677198975231</v>
      </c>
      <c r="L199" s="20">
        <f t="shared" si="49"/>
        <v>-4.8982667671439337</v>
      </c>
      <c r="M199" s="30"/>
      <c r="N199" s="20">
        <f t="shared" si="50"/>
        <v>21.911319227325645</v>
      </c>
      <c r="O199" s="20">
        <f t="shared" si="50"/>
        <v>21.441068508502099</v>
      </c>
      <c r="P199" s="20">
        <f t="shared" si="50"/>
        <v>14.553038052662217</v>
      </c>
      <c r="Q199" s="20">
        <f t="shared" si="50"/>
        <v>5.3875804558361553</v>
      </c>
      <c r="R199" s="30"/>
      <c r="S199" s="20">
        <f t="shared" si="66"/>
        <v>5.4508706117677708</v>
      </c>
      <c r="T199" s="20">
        <f t="shared" si="66"/>
        <v>5.6623365762551225</v>
      </c>
      <c r="U199" s="205">
        <f t="shared" si="67"/>
        <v>19.484561647972171</v>
      </c>
      <c r="V199" s="20">
        <f t="shared" si="67"/>
        <v>13.960454674455649</v>
      </c>
      <c r="W199" s="30"/>
      <c r="X199" s="20">
        <f t="shared" si="68"/>
        <v>0.42879175862239932</v>
      </c>
      <c r="Y199" s="20">
        <f t="shared" si="68"/>
        <v>-5.2378153186171597</v>
      </c>
      <c r="Z199" s="20">
        <f t="shared" si="68"/>
        <v>-1.550462432734065</v>
      </c>
      <c r="AA199" s="20">
        <f t="shared" si="68"/>
        <v>8.2643518525424824</v>
      </c>
      <c r="AB199" s="30"/>
      <c r="AC199" s="20">
        <f t="shared" si="69"/>
        <v>18.644857112749548</v>
      </c>
      <c r="AD199" s="20">
        <f t="shared" si="69"/>
        <v>25.126668069299249</v>
      </c>
      <c r="AE199" s="20">
        <f t="shared" si="69"/>
        <v>30.599440467374311</v>
      </c>
      <c r="AF199" s="20">
        <f t="shared" si="69"/>
        <v>21.6098942811754</v>
      </c>
      <c r="AG199" s="20"/>
      <c r="AH199" s="20">
        <f t="shared" si="70"/>
        <v>10.214432764946739</v>
      </c>
      <c r="AI199" s="20">
        <f t="shared" si="70"/>
        <v>17.82537200776364</v>
      </c>
      <c r="AJ199" s="20">
        <f t="shared" si="70"/>
        <v>24.334345772334697</v>
      </c>
      <c r="AK199" s="20">
        <f t="shared" si="70"/>
        <v>11.465878248001045</v>
      </c>
      <c r="AL199" s="30"/>
      <c r="AM199" s="20">
        <f t="shared" si="71"/>
        <v>-1.1190570885461484</v>
      </c>
      <c r="AN199" s="20">
        <f t="shared" si="71"/>
        <v>36.670625543325215</v>
      </c>
      <c r="AO199" s="20">
        <f t="shared" si="71"/>
        <v>38.875887576464876</v>
      </c>
      <c r="AP199" s="242">
        <f t="shared" si="71"/>
        <v>18.382324545346417</v>
      </c>
      <c r="AQ199" s="30"/>
      <c r="AR199" s="20">
        <f t="shared" si="72"/>
        <v>35.627235175906648</v>
      </c>
      <c r="AS199" s="20">
        <f t="shared" si="72"/>
        <v>38.113689503167016</v>
      </c>
      <c r="AT199" s="20">
        <f t="shared" si="72"/>
        <v>29.868122490385403</v>
      </c>
      <c r="AU199" s="20">
        <f t="shared" si="72"/>
        <v>61.69399997782287</v>
      </c>
      <c r="AV199" s="20"/>
      <c r="AW199" s="20">
        <f t="shared" si="73"/>
        <v>33.964923985827554</v>
      </c>
      <c r="AX199" s="205">
        <f t="shared" si="73"/>
        <v>57.365495347888547</v>
      </c>
      <c r="AY199" s="242">
        <f t="shared" si="73"/>
        <v>64.466613428675274</v>
      </c>
      <c r="AZ199" s="326"/>
      <c r="BA199" s="20"/>
      <c r="BB199" s="20">
        <f t="shared" ref="BB199:BC199" si="78">BB54/BB$144</f>
        <v>2.916254692439697</v>
      </c>
      <c r="BC199" s="20">
        <f t="shared" si="78"/>
        <v>39.411514138733246</v>
      </c>
      <c r="BD199" s="20">
        <f t="shared" ref="BD199:BG199" si="79">BD54/BD$144</f>
        <v>40.587139852860993</v>
      </c>
      <c r="BE199" s="20">
        <f t="shared" si="79"/>
        <v>62.203316148646081</v>
      </c>
      <c r="BF199" s="20"/>
      <c r="BG199" s="20">
        <f t="shared" si="79"/>
        <v>0.89317858899768876</v>
      </c>
      <c r="BH199" s="20">
        <f t="shared" ref="BH199:BI199" si="80">BH54/BH$144</f>
        <v>-9.7659805772721828</v>
      </c>
      <c r="BI199" s="20">
        <f t="shared" si="80"/>
        <v>-14.257486087160524</v>
      </c>
      <c r="BJ199" s="20">
        <f t="shared" ref="BJ199" si="81">BJ54/BJ$144</f>
        <v>-33.537994477199092</v>
      </c>
      <c r="BL199" s="291">
        <f t="shared" si="30"/>
        <v>-1.5391673073675682</v>
      </c>
      <c r="BM199" s="292">
        <f t="shared" si="31"/>
        <v>-0.53916730736756835</v>
      </c>
    </row>
    <row r="200" spans="2:65" x14ac:dyDescent="0.25">
      <c r="B200" s="3" t="s">
        <v>229</v>
      </c>
      <c r="C200" s="53" t="s">
        <v>217</v>
      </c>
      <c r="D200" s="204">
        <f t="shared" si="48"/>
        <v>-6.5093410696466458</v>
      </c>
      <c r="E200" s="20">
        <f t="shared" si="48"/>
        <v>-10.901139071118509</v>
      </c>
      <c r="F200" s="20">
        <f t="shared" si="48"/>
        <v>0</v>
      </c>
      <c r="G200" s="20">
        <f t="shared" si="48"/>
        <v>-21.580489436495149</v>
      </c>
      <c r="H200" s="30"/>
      <c r="I200" s="20">
        <f t="shared" si="49"/>
        <v>4.2085604750412635</v>
      </c>
      <c r="J200" s="20">
        <f t="shared" si="49"/>
        <v>12.380347487982359</v>
      </c>
      <c r="K200" s="20">
        <f t="shared" si="49"/>
        <v>20.020874845810798</v>
      </c>
      <c r="L200" s="20">
        <f t="shared" si="49"/>
        <v>22.575985933182618</v>
      </c>
      <c r="M200" s="30"/>
      <c r="N200" s="20">
        <f t="shared" si="50"/>
        <v>9.0677391580446862</v>
      </c>
      <c r="O200" s="20">
        <f t="shared" si="50"/>
        <v>9.3768939610515858</v>
      </c>
      <c r="P200" s="20">
        <f t="shared" si="50"/>
        <v>17.407129010562961</v>
      </c>
      <c r="Q200" s="20">
        <f t="shared" si="50"/>
        <v>29.748813821356158</v>
      </c>
      <c r="R200" s="30"/>
      <c r="S200" s="20">
        <f t="shared" si="66"/>
        <v>19.938287783457334</v>
      </c>
      <c r="T200" s="20">
        <f t="shared" si="66"/>
        <v>38.782649903827391</v>
      </c>
      <c r="U200" s="205">
        <f t="shared" si="67"/>
        <v>65.235324582431502</v>
      </c>
      <c r="V200" s="20">
        <f t="shared" si="67"/>
        <v>89.881705242470616</v>
      </c>
      <c r="W200" s="30"/>
      <c r="X200" s="20">
        <f t="shared" si="68"/>
        <v>30.44421486219035</v>
      </c>
      <c r="Y200" s="20">
        <f t="shared" si="68"/>
        <v>58.45572693902357</v>
      </c>
      <c r="Z200" s="20">
        <f t="shared" si="68"/>
        <v>79.863442289886748</v>
      </c>
      <c r="AA200" s="20">
        <f t="shared" si="68"/>
        <v>102.97621089909883</v>
      </c>
      <c r="AB200" s="30"/>
      <c r="AC200" s="20">
        <f t="shared" si="69"/>
        <v>11.727394173014757</v>
      </c>
      <c r="AD200" s="20">
        <f t="shared" si="69"/>
        <v>25.385350307486956</v>
      </c>
      <c r="AE200" s="20">
        <f t="shared" si="69"/>
        <v>37.079321978112397</v>
      </c>
      <c r="AF200" s="20">
        <f t="shared" si="69"/>
        <v>46.235919722927228</v>
      </c>
      <c r="AG200" s="20"/>
      <c r="AH200" s="20">
        <f t="shared" si="70"/>
        <v>10.777017702086663</v>
      </c>
      <c r="AI200" s="20">
        <f t="shared" si="70"/>
        <v>25.541837394867372</v>
      </c>
      <c r="AJ200" s="20">
        <f t="shared" si="70"/>
        <v>31.87066824229521</v>
      </c>
      <c r="AK200" s="20">
        <f t="shared" si="70"/>
        <v>53.454275225729496</v>
      </c>
      <c r="AL200" s="30"/>
      <c r="AM200" s="20">
        <f t="shared" si="71"/>
        <v>11.659365071203789</v>
      </c>
      <c r="AN200" s="20">
        <f t="shared" si="71"/>
        <v>11.93784971777699</v>
      </c>
      <c r="AO200" s="20">
        <f t="shared" si="71"/>
        <v>26.198967714574152</v>
      </c>
      <c r="AP200" s="242">
        <f t="shared" si="71"/>
        <v>39.28256413345877</v>
      </c>
      <c r="AQ200" s="30"/>
      <c r="AR200" s="20">
        <f t="shared" si="72"/>
        <v>3.6907706630431836</v>
      </c>
      <c r="AS200" s="20">
        <f t="shared" si="72"/>
        <v>7.9859999942339357</v>
      </c>
      <c r="AT200" s="20">
        <f t="shared" si="72"/>
        <v>24.470949930627967</v>
      </c>
      <c r="AU200" s="20">
        <f t="shared" si="72"/>
        <v>40.861359679762259</v>
      </c>
      <c r="AV200" s="20"/>
      <c r="AW200" s="20">
        <f t="shared" si="73"/>
        <v>13.303489038409285</v>
      </c>
      <c r="AX200" s="205">
        <f t="shared" si="73"/>
        <v>38.517409572942768</v>
      </c>
      <c r="AY200" s="242">
        <f t="shared" si="73"/>
        <v>67.304171345259178</v>
      </c>
      <c r="AZ200" s="326"/>
      <c r="BA200" s="20"/>
      <c r="BB200" s="20">
        <f t="shared" ref="BB200:BC200" si="82">BB55/BB$144</f>
        <v>28.198207723311331</v>
      </c>
      <c r="BC200" s="20">
        <f t="shared" si="82"/>
        <v>56.856384547331174</v>
      </c>
      <c r="BD200" s="20">
        <f t="shared" ref="BD200:BG200" si="83">BD55/BD$144</f>
        <v>98.069066113420234</v>
      </c>
      <c r="BE200" s="20">
        <f t="shared" si="83"/>
        <v>122.64148190939672</v>
      </c>
      <c r="BF200" s="20"/>
      <c r="BG200" s="20">
        <f t="shared" si="83"/>
        <v>27.235076359898756</v>
      </c>
      <c r="BH200" s="20">
        <f t="shared" ref="BH200:BI200" si="84">BH55/BH$144</f>
        <v>52.692081623311431</v>
      </c>
      <c r="BI200" s="20">
        <f t="shared" si="84"/>
        <v>78.119898323203543</v>
      </c>
      <c r="BJ200" s="20">
        <f t="shared" ref="BJ200" si="85">BJ55/BJ$144</f>
        <v>98.115350055016862</v>
      </c>
      <c r="BL200" s="291">
        <f t="shared" ref="BL200:BL234" si="86">BJ200/BE200-1</f>
        <v>-0.19998235077181237</v>
      </c>
      <c r="BM200" s="292">
        <f t="shared" ref="BM200:BM234" si="87">BJ200/BE200</f>
        <v>0.80001764922818763</v>
      </c>
    </row>
    <row r="201" spans="2:65" x14ac:dyDescent="0.25">
      <c r="B201" s="3" t="s">
        <v>230</v>
      </c>
      <c r="C201" s="53" t="s">
        <v>218</v>
      </c>
      <c r="D201" s="204">
        <f t="shared" si="48"/>
        <v>0</v>
      </c>
      <c r="E201" s="20">
        <f t="shared" si="48"/>
        <v>0</v>
      </c>
      <c r="F201" s="20">
        <f t="shared" si="48"/>
        <v>0</v>
      </c>
      <c r="G201" s="20">
        <f t="shared" si="48"/>
        <v>0</v>
      </c>
      <c r="H201" s="30"/>
      <c r="I201" s="20">
        <f t="shared" si="49"/>
        <v>0</v>
      </c>
      <c r="J201" s="20">
        <f t="shared" si="49"/>
        <v>0</v>
      </c>
      <c r="K201" s="20">
        <f t="shared" si="49"/>
        <v>0</v>
      </c>
      <c r="L201" s="20">
        <f t="shared" si="49"/>
        <v>-3.6423009294147199</v>
      </c>
      <c r="M201" s="30"/>
      <c r="N201" s="20">
        <f t="shared" si="50"/>
        <v>-1.2014039263024505</v>
      </c>
      <c r="O201" s="20">
        <f t="shared" si="50"/>
        <v>-1.3722283845441343</v>
      </c>
      <c r="P201" s="20">
        <f t="shared" si="50"/>
        <v>-1.3281413368449013</v>
      </c>
      <c r="Q201" s="20">
        <f t="shared" si="50"/>
        <v>-1.4575096885353849</v>
      </c>
      <c r="R201" s="30"/>
      <c r="S201" s="20">
        <f t="shared" si="66"/>
        <v>-3.21585286829957E-2</v>
      </c>
      <c r="T201" s="20">
        <f t="shared" si="66"/>
        <v>-0.24391603713098989</v>
      </c>
      <c r="U201" s="205">
        <f t="shared" si="67"/>
        <v>-0.60731101240432739</v>
      </c>
      <c r="V201" s="20">
        <f t="shared" si="67"/>
        <v>-1.4600240493849033</v>
      </c>
      <c r="W201" s="30"/>
      <c r="X201" s="20">
        <f t="shared" si="68"/>
        <v>-0.26799484913899957</v>
      </c>
      <c r="Y201" s="20">
        <f t="shared" si="68"/>
        <v>-1.0247899536424878</v>
      </c>
      <c r="Z201" s="20">
        <f t="shared" si="68"/>
        <v>-2.4719636899250661</v>
      </c>
      <c r="AA201" s="20">
        <f t="shared" si="68"/>
        <v>-5.1465729045616539</v>
      </c>
      <c r="AB201" s="30"/>
      <c r="AC201" s="20">
        <f t="shared" si="69"/>
        <v>-0.42490558597879552</v>
      </c>
      <c r="AD201" s="20">
        <f t="shared" si="69"/>
        <v>-0.46562802873787212</v>
      </c>
      <c r="AE201" s="20">
        <f t="shared" si="69"/>
        <v>-0.49713376669683751</v>
      </c>
      <c r="AF201" s="20">
        <f t="shared" si="69"/>
        <v>-0.68548435467645996</v>
      </c>
      <c r="AG201" s="20"/>
      <c r="AH201" s="20">
        <f t="shared" si="70"/>
        <v>-1.7580779285622614E-2</v>
      </c>
      <c r="AI201" s="20">
        <f t="shared" si="70"/>
        <v>-8.424088850549924E-2</v>
      </c>
      <c r="AJ201" s="20">
        <f t="shared" si="70"/>
        <v>-0.78130340941275278</v>
      </c>
      <c r="AK201" s="20">
        <f t="shared" si="70"/>
        <v>-1.036553666370053</v>
      </c>
      <c r="AL201" s="30"/>
      <c r="AM201" s="20">
        <f t="shared" si="71"/>
        <v>0.15122393088461464</v>
      </c>
      <c r="AN201" s="20">
        <f t="shared" si="71"/>
        <v>0</v>
      </c>
      <c r="AO201" s="20">
        <f t="shared" si="71"/>
        <v>0</v>
      </c>
      <c r="AP201" s="242">
        <f t="shared" si="71"/>
        <v>0</v>
      </c>
      <c r="AQ201" s="30"/>
      <c r="AR201" s="20">
        <f t="shared" si="72"/>
        <v>-0.10545059037266238</v>
      </c>
      <c r="AS201" s="20">
        <f t="shared" si="72"/>
        <v>0</v>
      </c>
      <c r="AT201" s="20">
        <f t="shared" si="72"/>
        <v>0</v>
      </c>
      <c r="AU201" s="20">
        <f t="shared" si="72"/>
        <v>0</v>
      </c>
      <c r="AV201" s="20"/>
      <c r="AW201" s="20">
        <f t="shared" si="73"/>
        <v>-1.3451455043892099E-2</v>
      </c>
      <c r="AX201" s="205">
        <f t="shared" si="73"/>
        <v>0</v>
      </c>
      <c r="AY201" s="242">
        <f t="shared" si="73"/>
        <v>0</v>
      </c>
      <c r="AZ201" s="326"/>
      <c r="BA201" s="20"/>
      <c r="BB201" s="20">
        <f t="shared" ref="BB201:BC201" si="88">BB56/BB$144</f>
        <v>-1.1618544591393215E-2</v>
      </c>
      <c r="BC201" s="20">
        <f t="shared" si="88"/>
        <v>0</v>
      </c>
      <c r="BD201" s="20">
        <f t="shared" ref="BD201:BG201" si="89">BD56/BD$144</f>
        <v>0</v>
      </c>
      <c r="BE201" s="20">
        <f t="shared" si="89"/>
        <v>0</v>
      </c>
      <c r="BF201" s="20"/>
      <c r="BG201" s="20">
        <f t="shared" si="89"/>
        <v>0</v>
      </c>
      <c r="BH201" s="20">
        <f t="shared" ref="BH201:BI201" si="90">BH56/BH$144</f>
        <v>0</v>
      </c>
      <c r="BI201" s="20">
        <f t="shared" si="90"/>
        <v>0</v>
      </c>
      <c r="BJ201" s="20">
        <f t="shared" ref="BJ201" si="91">BJ56/BJ$144</f>
        <v>0</v>
      </c>
      <c r="BL201" s="291" t="e">
        <f t="shared" si="86"/>
        <v>#DIV/0!</v>
      </c>
      <c r="BM201" s="292" t="e">
        <f t="shared" si="87"/>
        <v>#DIV/0!</v>
      </c>
    </row>
    <row r="202" spans="2:65" x14ac:dyDescent="0.25">
      <c r="B202" s="3" t="s">
        <v>231</v>
      </c>
      <c r="C202" s="53" t="s">
        <v>219</v>
      </c>
      <c r="D202" s="204">
        <f t="shared" si="48"/>
        <v>0</v>
      </c>
      <c r="E202" s="20">
        <f t="shared" si="48"/>
        <v>0</v>
      </c>
      <c r="F202" s="20">
        <f t="shared" si="48"/>
        <v>0</v>
      </c>
      <c r="G202" s="20">
        <f t="shared" si="48"/>
        <v>0</v>
      </c>
      <c r="H202" s="30"/>
      <c r="I202" s="20">
        <f t="shared" si="49"/>
        <v>0</v>
      </c>
      <c r="J202" s="20">
        <f t="shared" si="49"/>
        <v>0</v>
      </c>
      <c r="K202" s="20">
        <f t="shared" si="49"/>
        <v>0</v>
      </c>
      <c r="L202" s="20">
        <f t="shared" si="49"/>
        <v>0</v>
      </c>
      <c r="M202" s="30"/>
      <c r="N202" s="20">
        <f t="shared" si="50"/>
        <v>0</v>
      </c>
      <c r="O202" s="20">
        <f t="shared" si="50"/>
        <v>0</v>
      </c>
      <c r="P202" s="20">
        <f t="shared" si="50"/>
        <v>0.56516652631697928</v>
      </c>
      <c r="Q202" s="20">
        <f t="shared" si="50"/>
        <v>4.1903403545392317</v>
      </c>
      <c r="R202" s="30"/>
      <c r="S202" s="20">
        <f t="shared" si="66"/>
        <v>16.320453306620315</v>
      </c>
      <c r="T202" s="20">
        <f t="shared" si="66"/>
        <v>24.600674602068409</v>
      </c>
      <c r="U202" s="205"/>
      <c r="V202" s="20"/>
      <c r="W202" s="30"/>
      <c r="X202" s="20"/>
      <c r="Y202" s="20"/>
      <c r="Z202" s="20"/>
      <c r="AA202" s="20"/>
      <c r="AB202" s="30"/>
      <c r="AC202" s="20"/>
      <c r="AD202" s="20"/>
      <c r="AE202" s="20"/>
      <c r="AF202" s="20"/>
      <c r="AG202" s="20"/>
      <c r="AH202" s="20"/>
      <c r="AI202" s="20"/>
      <c r="AJ202" s="20"/>
      <c r="AK202" s="20"/>
      <c r="AL202" s="30"/>
      <c r="AM202" s="20"/>
      <c r="AN202" s="20"/>
      <c r="AO202" s="20"/>
      <c r="AP202" s="20"/>
      <c r="AQ202" s="30"/>
      <c r="AR202" s="20"/>
      <c r="AS202" s="20"/>
      <c r="AT202" s="20"/>
      <c r="AU202" s="20"/>
      <c r="AV202" s="20"/>
      <c r="AW202" s="20"/>
      <c r="AX202" s="205"/>
      <c r="AY202" s="205"/>
      <c r="AZ202" s="326"/>
      <c r="BA202" s="20"/>
      <c r="BB202" s="20"/>
      <c r="BC202" s="20"/>
      <c r="BD202" s="20"/>
      <c r="BE202" s="20"/>
      <c r="BF202" s="20"/>
      <c r="BG202" s="20"/>
      <c r="BH202" s="20"/>
      <c r="BI202" s="20"/>
      <c r="BJ202" s="20"/>
      <c r="BL202" s="291"/>
      <c r="BM202" s="292"/>
    </row>
    <row r="203" spans="2:65" ht="15" thickBot="1" x14ac:dyDescent="0.3">
      <c r="B203" s="51" t="s">
        <v>232</v>
      </c>
      <c r="C203" s="119" t="s">
        <v>220</v>
      </c>
      <c r="D203" s="206">
        <f t="shared" si="48"/>
        <v>-2.0486251082136651</v>
      </c>
      <c r="E203" s="207">
        <f t="shared" si="48"/>
        <v>-1.7950977512320898</v>
      </c>
      <c r="F203" s="207">
        <f t="shared" si="48"/>
        <v>1.3505691684352692</v>
      </c>
      <c r="G203" s="207">
        <f t="shared" si="48"/>
        <v>-3.2161683213852682E-2</v>
      </c>
      <c r="H203" s="46"/>
      <c r="I203" s="207">
        <f t="shared" si="49"/>
        <v>-0.29591440840133881</v>
      </c>
      <c r="J203" s="207">
        <f t="shared" si="49"/>
        <v>-1.5475434359977949</v>
      </c>
      <c r="K203" s="207">
        <f t="shared" si="49"/>
        <v>0.15814277129392415</v>
      </c>
      <c r="L203" s="207">
        <f t="shared" si="49"/>
        <v>-0.94197437829691033</v>
      </c>
      <c r="M203" s="46"/>
      <c r="N203" s="207">
        <f t="shared" si="50"/>
        <v>-2.402807852604901</v>
      </c>
      <c r="O203" s="207">
        <f t="shared" si="50"/>
        <v>0.14294045672334732</v>
      </c>
      <c r="P203" s="207">
        <f t="shared" si="50"/>
        <v>-0.28258326315848964</v>
      </c>
      <c r="Q203" s="207">
        <f t="shared" si="50"/>
        <v>-1.8218871106692311</v>
      </c>
      <c r="R203" s="46"/>
      <c r="S203" s="207">
        <f t="shared" si="66"/>
        <v>-0.43414013722044192</v>
      </c>
      <c r="T203" s="207">
        <f t="shared" si="66"/>
        <v>-0.29618375937334485</v>
      </c>
      <c r="U203" s="208">
        <f>U58/U$144</f>
        <v>0.1012185020673879</v>
      </c>
      <c r="V203" s="207">
        <f>V58/V$144</f>
        <v>-0.90226205299067053</v>
      </c>
      <c r="W203" s="46"/>
      <c r="X203" s="207">
        <f>X58/X$144</f>
        <v>-0.16079690948339972</v>
      </c>
      <c r="Y203" s="207">
        <f>Y58/Y$144</f>
        <v>-0.25619748841062195</v>
      </c>
      <c r="Z203" s="207">
        <f>Z58/Z$144</f>
        <v>4.3881012247190522E-2</v>
      </c>
      <c r="AA203" s="207">
        <f>AA58/AA$144</f>
        <v>-1.7901123146301405</v>
      </c>
      <c r="AB203" s="46"/>
      <c r="AC203" s="207">
        <f>AC58/AC$144</f>
        <v>-8.4981117195759112E-2</v>
      </c>
      <c r="AD203" s="207">
        <f>AD58/AD$144</f>
        <v>-0.34490965091694231</v>
      </c>
      <c r="AE203" s="207">
        <f>AE58/AE$144</f>
        <v>6.8570174716805182E-2</v>
      </c>
      <c r="AF203" s="207">
        <f>AF58/AF$144</f>
        <v>6.2721818452896088</v>
      </c>
      <c r="AG203" s="207"/>
      <c r="AH203" s="207">
        <f>AH58/AH$144</f>
        <v>0.3340348064268297</v>
      </c>
      <c r="AI203" s="207">
        <f>AI58/AI$144</f>
        <v>-0.38750808712529655</v>
      </c>
      <c r="AJ203" s="207">
        <f>AJ58/AJ$144</f>
        <v>-2.0671986040712418</v>
      </c>
      <c r="AK203" s="207">
        <f>AK58/AK$144</f>
        <v>-1.4033341944702253</v>
      </c>
      <c r="AL203" s="46"/>
      <c r="AM203" s="207">
        <f>AM58/AM$144</f>
        <v>-1.0283227300153794</v>
      </c>
      <c r="AN203" s="207">
        <f>AN58/AN$144</f>
        <v>1.7600675865953255</v>
      </c>
      <c r="AO203" s="207">
        <f>AO58/AO$144</f>
        <v>4.5483251868117005</v>
      </c>
      <c r="AP203" s="248">
        <f>AP58/AP$144</f>
        <v>-1.0967605401005005</v>
      </c>
      <c r="AQ203" s="46"/>
      <c r="AR203" s="207">
        <f>AR58/AR$144</f>
        <v>-0.15064370053237483</v>
      </c>
      <c r="AS203" s="207">
        <f>AS58/AS$144</f>
        <v>1.571252706446749</v>
      </c>
      <c r="AT203" s="207">
        <f>AT58/AT$144</f>
        <v>8.5620067309241037</v>
      </c>
      <c r="AU203" s="207">
        <f>AU58/AU$144</f>
        <v>9.7995187563066217</v>
      </c>
      <c r="AV203" s="207"/>
      <c r="AW203" s="207">
        <f>AW58/AW$144</f>
        <v>0.29593201096562616</v>
      </c>
      <c r="AX203" s="208">
        <f>AX58/AX$144</f>
        <v>3.5407475420076713</v>
      </c>
      <c r="AY203" s="248">
        <f>AY58/AY$144</f>
        <v>1.8241443749467958</v>
      </c>
      <c r="AZ203" s="338"/>
      <c r="BA203" s="207"/>
      <c r="BB203" s="207">
        <f>BB58/BB$144</f>
        <v>1.1502359145479282</v>
      </c>
      <c r="BC203" s="207">
        <f>BC58/BC$144</f>
        <v>5.2033159671024611</v>
      </c>
      <c r="BD203" s="207">
        <f>BD58/BD$144</f>
        <v>3.3987835187322535</v>
      </c>
      <c r="BE203" s="207">
        <f>BE58/BE$144</f>
        <v>9.3946847091294732</v>
      </c>
      <c r="BF203" s="207"/>
      <c r="BG203" s="207">
        <f>BG58/BG$144</f>
        <v>1.2367088155352615</v>
      </c>
      <c r="BH203" s="207">
        <f>BH58/BH$144</f>
        <v>1.2093690994491517</v>
      </c>
      <c r="BI203" s="207">
        <f>BI58/BI$144</f>
        <v>-1.0520791260245679</v>
      </c>
      <c r="BJ203" s="207">
        <f>BJ58/BJ$144</f>
        <v>2.9561296286303502</v>
      </c>
      <c r="BL203" s="291">
        <f t="shared" si="86"/>
        <v>-0.68534019819125258</v>
      </c>
      <c r="BM203" s="292">
        <f t="shared" si="87"/>
        <v>0.31465980180874747</v>
      </c>
    </row>
    <row r="204" spans="2:65" s="18" customFormat="1" ht="15.75" thickBot="1" x14ac:dyDescent="0.3">
      <c r="B204" s="161" t="s">
        <v>235</v>
      </c>
      <c r="C204" s="162" t="s">
        <v>234</v>
      </c>
      <c r="D204" s="157">
        <f>SUM(D195:D203)-D197-D202</f>
        <v>156.91807482107575</v>
      </c>
      <c r="E204" s="157">
        <f>SUM(E195:E203)-E197-E202</f>
        <v>315.28444139821795</v>
      </c>
      <c r="F204" s="157">
        <f>SUM(F195:F203)-F197-F202</f>
        <v>475.46466010675931</v>
      </c>
      <c r="G204" s="157">
        <f>SUM(G195:G203)-G197-G202</f>
        <v>622.61802533697414</v>
      </c>
      <c r="H204" s="157"/>
      <c r="I204" s="157">
        <f>SUM(I195:I203)-I197-I202</f>
        <v>140.09903268867831</v>
      </c>
      <c r="J204" s="157">
        <f>SUM(J195:J203)-J197-J202</f>
        <v>271.59387301761296</v>
      </c>
      <c r="K204" s="157">
        <f>SUM(K195:K203)-K197-K202</f>
        <v>378.72030869468955</v>
      </c>
      <c r="L204" s="157">
        <f>SUM(L195:L203)-L197-L202</f>
        <v>463.57699070585289</v>
      </c>
      <c r="M204" s="157"/>
      <c r="N204" s="157">
        <f>SUM(N195:N203)-N197-N202</f>
        <v>116.65060027289033</v>
      </c>
      <c r="O204" s="157">
        <f>SUM(O195:O203)-O197-O202</f>
        <v>235.27999176662971</v>
      </c>
      <c r="P204" s="157">
        <f>SUM(P195:P203)-P197-P202</f>
        <v>345.96668908493893</v>
      </c>
      <c r="Q204" s="157">
        <f>SUM(Q195:Q203)-Q197-Q202</f>
        <v>506.87502114690392</v>
      </c>
      <c r="R204" s="157"/>
      <c r="S204" s="157">
        <f>SUM(S195:S203)-S197-S202</f>
        <v>183.36793055044146</v>
      </c>
      <c r="T204" s="157">
        <f>SUM(T195:T203)-T197-T202</f>
        <v>331.81292336855023</v>
      </c>
      <c r="U204" s="157">
        <f>SUM(U195:U203)-U197-U202</f>
        <v>507.05408610657963</v>
      </c>
      <c r="V204" s="157">
        <f>SUM(V195:V203)-V197-V202</f>
        <v>672.2344437718491</v>
      </c>
      <c r="W204" s="157"/>
      <c r="X204" s="157">
        <f>SUM(X195:X203)-X197-X202</f>
        <v>137.82975091218748</v>
      </c>
      <c r="Y204" s="157">
        <f>SUM(Y195:Y203)-Y197-Y202</f>
        <v>250.44727811518354</v>
      </c>
      <c r="Z204" s="157">
        <f>SUM(Z195:Z203)-Z197-Z202</f>
        <v>326.86966022932222</v>
      </c>
      <c r="AA204" s="157">
        <f>SUM(AA195:AA203)-AA197-AA202</f>
        <v>445.37994387997895</v>
      </c>
      <c r="AB204" s="157"/>
      <c r="AC204" s="157">
        <f>SUM(AC195:AC203)-AC197-AC202</f>
        <v>126.34992504665466</v>
      </c>
      <c r="AD204" s="157">
        <f>SUM(AD195:AD203)-AD197-AD202</f>
        <v>252.43937350611012</v>
      </c>
      <c r="AE204" s="157">
        <f>SUM(AE195:AE203)-AE197-AE202</f>
        <v>370.62179434433199</v>
      </c>
      <c r="AF204" s="157">
        <f>SUM(AF195:AF203)-AF197-AF202</f>
        <v>510.97717508470015</v>
      </c>
      <c r="AG204" s="157"/>
      <c r="AH204" s="157">
        <f>SUM(AH195:AH203)-AH197-AH202</f>
        <v>139.90784155498477</v>
      </c>
      <c r="AI204" s="157">
        <f>SUM(AI195:AI203)-AI197-AI202</f>
        <v>263.94355186543021</v>
      </c>
      <c r="AJ204" s="157">
        <f>SUM(AJ195:AJ203)-AJ197-AJ202</f>
        <v>414.83955608944621</v>
      </c>
      <c r="AK204" s="157">
        <f>SUM(AK195:AK203)-AK197-AK202</f>
        <v>590.88343076937792</v>
      </c>
      <c r="AL204" s="157"/>
      <c r="AM204" s="157">
        <f>SUM(AM195:AM203)-AM197-AM202</f>
        <v>158.11974213295304</v>
      </c>
      <c r="AN204" s="157">
        <f>SUM(AN195:AN203)-AN197-AN202</f>
        <v>321.93931899158844</v>
      </c>
      <c r="AO204" s="157">
        <f>SUM(AO195:AO203)-AO197-AO202</f>
        <v>453.34202022468116</v>
      </c>
      <c r="AP204" s="249">
        <f>SUM(AP195:AP203)-AP197-AP202</f>
        <v>552.22665560637734</v>
      </c>
      <c r="AQ204" s="157"/>
      <c r="AR204" s="157">
        <f>SUM(AR195:AR203)-AR197-AR202</f>
        <v>109.65354961751564</v>
      </c>
      <c r="AS204" s="157">
        <f>SUM(AS195:AS203)-AS197-AS202</f>
        <v>220.66730669987925</v>
      </c>
      <c r="AT204" s="157">
        <f>SUM(AT195:AT203)-AT197-AT202</f>
        <v>340.72830746363974</v>
      </c>
      <c r="AU204" s="157">
        <f>SUM(AU195:AU203)-AU197-AU202</f>
        <v>489.43537030260688</v>
      </c>
      <c r="AV204" s="157"/>
      <c r="AW204" s="157">
        <f>SUM(AW195:AW203)-AW197-AW202</f>
        <v>211.71245093581777</v>
      </c>
      <c r="AX204" s="264">
        <f>SUM(AX195:AX203)-AX197-AX202</f>
        <v>542.16518731631538</v>
      </c>
      <c r="AY204" s="249">
        <f>SUM(AY195:AY203)-AY197-AY202</f>
        <v>934.84021170884489</v>
      </c>
      <c r="AZ204" s="339"/>
      <c r="BA204" s="157"/>
      <c r="BB204" s="157">
        <f>SUM(BB195:BB203)-BB197-BB202</f>
        <v>649.17456049950442</v>
      </c>
      <c r="BC204" s="157">
        <f>SUM(BC195:BC203)-BC197-BC202</f>
        <v>1067.3875290802453</v>
      </c>
      <c r="BD204" s="157">
        <f>SUM(BD195:BD203)-BD197-BD202</f>
        <v>1497.7447655193409</v>
      </c>
      <c r="BE204" s="157">
        <f>SUM(BE195:BE203)-BE197-BE202</f>
        <v>1988.6680262701059</v>
      </c>
      <c r="BF204" s="157"/>
      <c r="BG204" s="157">
        <f>SUM(BG195:BG203)-BG197-BG202</f>
        <v>358.17835539713474</v>
      </c>
      <c r="BH204" s="157">
        <f>SUM(BH195:BH203)-BH197-BH202</f>
        <v>478.32498478535649</v>
      </c>
      <c r="BI204" s="157">
        <f>SUM(BI195:BI203)-BI197-BI202</f>
        <v>626.21684439145099</v>
      </c>
      <c r="BJ204" s="157">
        <f>SUM(BJ195:BJ203)-BJ197-BJ202</f>
        <v>806.36647092083444</v>
      </c>
      <c r="BL204" s="291">
        <f t="shared" si="86"/>
        <v>-0.59451931631181576</v>
      </c>
      <c r="BM204" s="292">
        <f t="shared" si="87"/>
        <v>0.40548068368818424</v>
      </c>
    </row>
    <row r="205" spans="2:65" x14ac:dyDescent="0.25">
      <c r="B205" s="156" t="s">
        <v>244</v>
      </c>
      <c r="C205" s="102"/>
      <c r="D205" s="30"/>
      <c r="E205" s="30"/>
      <c r="F205" s="30"/>
      <c r="G205" s="30"/>
      <c r="H205" s="30"/>
      <c r="I205" s="30"/>
      <c r="J205" s="30"/>
      <c r="K205" s="30"/>
      <c r="L205" s="30"/>
      <c r="M205" s="30"/>
      <c r="N205" s="30"/>
      <c r="O205" s="30"/>
      <c r="P205" s="30"/>
      <c r="Q205" s="30"/>
      <c r="R205" s="30"/>
      <c r="S205" s="30"/>
      <c r="T205" s="30"/>
      <c r="U205" s="30"/>
      <c r="V205" s="30"/>
      <c r="W205" s="30"/>
      <c r="X205" s="30"/>
      <c r="Y205" s="30"/>
      <c r="Z205" s="30"/>
      <c r="AA205" s="30"/>
      <c r="AB205" s="30"/>
      <c r="AC205" s="30"/>
      <c r="AH205" s="30"/>
      <c r="AK205" s="17"/>
      <c r="AL205" s="30"/>
      <c r="AM205" s="17"/>
      <c r="AN205" s="17"/>
      <c r="AQ205" s="30"/>
      <c r="AR205" s="17"/>
      <c r="AS205" s="17"/>
      <c r="AT205" s="17"/>
      <c r="AU205" s="17"/>
      <c r="AV205" s="17"/>
      <c r="BL205" s="291"/>
      <c r="BM205" s="292"/>
    </row>
    <row r="206" spans="2:65" ht="15" thickBot="1" x14ac:dyDescent="0.3">
      <c r="B206" s="156"/>
      <c r="C206" s="102"/>
      <c r="D206" s="46"/>
      <c r="E206" s="30"/>
      <c r="F206" s="30"/>
      <c r="G206" s="30"/>
      <c r="H206" s="30"/>
      <c r="I206" s="30"/>
      <c r="J206" s="30"/>
      <c r="K206" s="30"/>
      <c r="L206" s="30"/>
      <c r="M206" s="30"/>
      <c r="N206" s="30"/>
      <c r="O206" s="30"/>
      <c r="P206" s="30"/>
      <c r="Q206" s="30"/>
      <c r="R206" s="30"/>
      <c r="S206" s="30"/>
      <c r="T206" s="30"/>
      <c r="U206" s="30"/>
      <c r="V206" s="30"/>
      <c r="W206" s="30"/>
      <c r="X206" s="30"/>
      <c r="Y206" s="30"/>
      <c r="Z206" s="30"/>
      <c r="AA206" s="30"/>
      <c r="AB206" s="30"/>
      <c r="AC206" s="30"/>
      <c r="AH206" s="30"/>
      <c r="AK206" s="17"/>
      <c r="AL206" s="30"/>
      <c r="AM206" s="17"/>
      <c r="AN206" s="17"/>
      <c r="AQ206" s="30"/>
      <c r="AR206" s="17"/>
      <c r="AS206" s="17"/>
      <c r="AT206" s="17"/>
      <c r="AU206" s="17"/>
      <c r="AV206" s="17"/>
      <c r="BL206" s="291"/>
      <c r="BM206" s="292"/>
    </row>
    <row r="207" spans="2:65" ht="15.75" thickBot="1" x14ac:dyDescent="0.3">
      <c r="B207" s="64" t="s">
        <v>83</v>
      </c>
      <c r="C207" s="65" t="s">
        <v>44</v>
      </c>
      <c r="D207" s="104" t="s">
        <v>35</v>
      </c>
      <c r="E207" s="104" t="s">
        <v>37</v>
      </c>
      <c r="F207" s="104" t="s">
        <v>36</v>
      </c>
      <c r="G207" s="104" t="s">
        <v>38</v>
      </c>
      <c r="H207" s="104"/>
      <c r="I207" s="104" t="s">
        <v>34</v>
      </c>
      <c r="J207" s="104" t="s">
        <v>39</v>
      </c>
      <c r="K207" s="104" t="s">
        <v>40</v>
      </c>
      <c r="L207" s="104" t="s">
        <v>41</v>
      </c>
      <c r="M207" s="104"/>
      <c r="N207" s="104" t="s">
        <v>167</v>
      </c>
      <c r="O207" s="104" t="s">
        <v>176</v>
      </c>
      <c r="P207" s="104" t="s">
        <v>177</v>
      </c>
      <c r="Q207" s="104" t="s">
        <v>185</v>
      </c>
      <c r="R207" s="104"/>
      <c r="S207" s="104" t="str">
        <f>S151</f>
        <v>3M 2015</v>
      </c>
      <c r="T207" s="104" t="str">
        <f>T151</f>
        <v>6M 2015</v>
      </c>
      <c r="U207" s="104" t="str">
        <f>U151</f>
        <v>9M 2015*</v>
      </c>
      <c r="V207" s="104" t="str">
        <f>V151</f>
        <v>12M 2015*</v>
      </c>
      <c r="W207" s="104"/>
      <c r="X207" s="104" t="str">
        <f>X151</f>
        <v>3M 2016*</v>
      </c>
      <c r="Y207" s="104" t="str">
        <f>Y151</f>
        <v>6M 2016*</v>
      </c>
      <c r="Z207" s="104" t="str">
        <f>Z151</f>
        <v>9M 2016*</v>
      </c>
      <c r="AA207" s="104" t="str">
        <f>AA151</f>
        <v>12M 2016*</v>
      </c>
      <c r="AB207" s="104"/>
      <c r="AC207" s="104" t="str">
        <f>AC151</f>
        <v>3M 2017</v>
      </c>
      <c r="AD207" s="104" t="str">
        <f>AD151</f>
        <v>6M 2017</v>
      </c>
      <c r="AE207" s="104" t="str">
        <f>AE151</f>
        <v>9M 2017</v>
      </c>
      <c r="AF207" s="104" t="str">
        <f>AF151</f>
        <v>12M 2017</v>
      </c>
      <c r="AG207" s="104"/>
      <c r="AH207" s="104" t="str">
        <f>AH$1</f>
        <v>3M 2018</v>
      </c>
      <c r="AI207" s="104" t="str">
        <f>AI$1</f>
        <v>6M 2018</v>
      </c>
      <c r="AJ207" s="104" t="str">
        <f>AJ$1</f>
        <v>9M 2018</v>
      </c>
      <c r="AK207" s="104" t="str">
        <f>AK$1</f>
        <v>12M 2018</v>
      </c>
      <c r="AL207" s="104"/>
      <c r="AM207" s="104" t="str">
        <f>AM$1</f>
        <v>3M 2019</v>
      </c>
      <c r="AN207" s="104" t="str">
        <f>AN$1</f>
        <v>6M 2019</v>
      </c>
      <c r="AO207" s="104" t="str">
        <f>AO$1</f>
        <v>9M 2019</v>
      </c>
      <c r="AP207" s="104" t="str">
        <f>AP$1</f>
        <v>12М 2019</v>
      </c>
      <c r="AQ207" s="104"/>
      <c r="AR207" s="104" t="str">
        <f>AR$1</f>
        <v>3M 2020</v>
      </c>
      <c r="AS207" s="104" t="str">
        <f>AS$1</f>
        <v>6M 2020</v>
      </c>
      <c r="AT207" s="104" t="str">
        <f>AT$1</f>
        <v>9M 2020</v>
      </c>
      <c r="AU207" s="104" t="str">
        <f>AU$1</f>
        <v>12M 2020</v>
      </c>
      <c r="AV207" s="104"/>
      <c r="AW207" s="104" t="str">
        <f>AW$1</f>
        <v>3M 2021</v>
      </c>
      <c r="AX207" s="189" t="str">
        <f>AX$1</f>
        <v>6M 2021</v>
      </c>
      <c r="AY207" s="189" t="str">
        <f>AY$1</f>
        <v>9M 2021</v>
      </c>
      <c r="AZ207" s="104" t="str">
        <f>AZ$1</f>
        <v>12M 2021</v>
      </c>
      <c r="BA207" s="104"/>
      <c r="BB207" s="104" t="str">
        <f>BB$1</f>
        <v>3M 2022</v>
      </c>
      <c r="BC207" s="104" t="str">
        <f>BC$1</f>
        <v>6M 2022</v>
      </c>
      <c r="BD207" s="104" t="str">
        <f>BD$1</f>
        <v>9M 2022</v>
      </c>
      <c r="BE207" s="104" t="str">
        <f>BE$1</f>
        <v>12M 2022</v>
      </c>
      <c r="BF207" s="104"/>
      <c r="BG207" s="104" t="str">
        <f>BG$1</f>
        <v>3M 2023</v>
      </c>
      <c r="BH207" s="104" t="str">
        <f>BH$1</f>
        <v>6M 2023</v>
      </c>
      <c r="BI207" s="104" t="str">
        <f>BI$1</f>
        <v>9M 2023</v>
      </c>
      <c r="BJ207" s="104" t="str">
        <f>BJ$1</f>
        <v>12M 2023</v>
      </c>
      <c r="BL207" s="291"/>
      <c r="BM207" s="292"/>
    </row>
    <row r="208" spans="2:65" x14ac:dyDescent="0.25">
      <c r="B208" s="220" t="s">
        <v>11</v>
      </c>
      <c r="C208" s="221" t="s">
        <v>74</v>
      </c>
      <c r="D208" s="29">
        <f>D63/D145</f>
        <v>586.50036483657368</v>
      </c>
      <c r="E208" s="29">
        <f>E63/E145</f>
        <v>1121.7391039373008</v>
      </c>
      <c r="F208" s="29">
        <f>F63/F145</f>
        <v>845.55696075609137</v>
      </c>
      <c r="G208" s="29">
        <f>G63/G145</f>
        <v>769.86899419544534</v>
      </c>
      <c r="H208" s="29"/>
      <c r="I208" s="29">
        <f>I63/I145</f>
        <v>718.4220516417123</v>
      </c>
      <c r="J208" s="29">
        <f>J63/J145</f>
        <v>743.312238221896</v>
      </c>
      <c r="K208" s="29">
        <f>K63/K145</f>
        <v>779.65441442444137</v>
      </c>
      <c r="L208" s="29">
        <f>L63/L145</f>
        <v>839.22002370971495</v>
      </c>
      <c r="M208" s="29"/>
      <c r="N208" s="29">
        <f>N63/N145</f>
        <v>641.52032527159668</v>
      </c>
      <c r="O208" s="29">
        <f>O63/O145</f>
        <v>920.38203302944339</v>
      </c>
      <c r="P208" s="29">
        <f>P63/P145</f>
        <v>871.8955177649251</v>
      </c>
      <c r="Q208" s="29">
        <f>Q63/Q145</f>
        <v>934.24270864439791</v>
      </c>
      <c r="R208" s="29"/>
      <c r="S208" s="29">
        <f>S63/S145</f>
        <v>517.29003853633753</v>
      </c>
      <c r="T208" s="29">
        <f>T63/T145</f>
        <v>510.80613788631945</v>
      </c>
      <c r="U208" s="29">
        <f>U63/U145</f>
        <v>455.53295982438738</v>
      </c>
      <c r="V208" s="29">
        <f>V63/V145</f>
        <v>178.30020018468031</v>
      </c>
      <c r="W208" s="29"/>
      <c r="X208" s="29">
        <f>X63/X145</f>
        <v>391.79027209958639</v>
      </c>
      <c r="Y208" s="29">
        <f>Y63/Y145</f>
        <v>626.26152589191929</v>
      </c>
      <c r="Z208" s="29">
        <f>Z63/Z145</f>
        <v>652.45787951189163</v>
      </c>
      <c r="AA208" s="29">
        <f>AA63/AA145</f>
        <v>657.5673995868566</v>
      </c>
      <c r="AB208" s="29"/>
      <c r="AC208" s="29">
        <f>AC63/AC145</f>
        <v>532.33625232582278</v>
      </c>
      <c r="AD208" s="29">
        <f>AD63/AD145</f>
        <v>75.703852891149268</v>
      </c>
      <c r="AE208" s="29">
        <f>AE63/AE145</f>
        <v>84.251312979493903</v>
      </c>
      <c r="AF208" s="29">
        <f>AF63/AF145</f>
        <v>328.64469220592986</v>
      </c>
      <c r="AG208" s="29"/>
      <c r="AH208" s="29">
        <f>AH63/AH145</f>
        <v>322.83300940017358</v>
      </c>
      <c r="AI208" s="29">
        <f>AI63/AI145</f>
        <v>335.05692637416041</v>
      </c>
      <c r="AJ208" s="29">
        <f>AJ63/AJ145</f>
        <v>291.91682954569711</v>
      </c>
      <c r="AK208" s="29">
        <f>AK63/AK145</f>
        <v>252.46651101329195</v>
      </c>
      <c r="AL208" s="29"/>
      <c r="AM208" s="29">
        <f>AM63/AM145</f>
        <v>319.67399246462867</v>
      </c>
      <c r="AN208" s="29">
        <f>AN63/AN145</f>
        <v>210.85808141341502</v>
      </c>
      <c r="AO208" s="29">
        <f>AO63/AO145</f>
        <v>221.07998683548706</v>
      </c>
      <c r="AP208" s="250">
        <f>AP63/AP145</f>
        <v>214.64905493355215</v>
      </c>
      <c r="AQ208" s="29"/>
      <c r="AR208" s="29">
        <f>AR63/AR145</f>
        <v>181.27552825394784</v>
      </c>
      <c r="AS208" s="29">
        <f>AS63/AS145</f>
        <v>260.35255956644119</v>
      </c>
      <c r="AT208" s="29">
        <f>AT63/AT145</f>
        <v>476.94344571403474</v>
      </c>
      <c r="AU208" s="29">
        <f>AU63/AU145</f>
        <v>499.63655166719235</v>
      </c>
      <c r="AV208" s="29"/>
      <c r="AW208" s="29">
        <f>AW63/AW145</f>
        <v>489.02080914318327</v>
      </c>
      <c r="AX208" s="265">
        <f>AX63/AX145</f>
        <v>251.90577057796978</v>
      </c>
      <c r="AY208" s="250">
        <f>AY63/AY145</f>
        <v>113.15158711833844</v>
      </c>
      <c r="AZ208" s="340"/>
      <c r="BA208" s="29"/>
      <c r="BB208" s="340"/>
      <c r="BC208" s="340"/>
      <c r="BD208" s="340"/>
      <c r="BE208" s="29">
        <f>BE63/BE145</f>
        <v>131.08228185534031</v>
      </c>
      <c r="BF208" s="29"/>
      <c r="BG208" s="340"/>
      <c r="BH208" s="29">
        <f>BH63/BH145</f>
        <v>72.316482849825533</v>
      </c>
      <c r="BI208" s="29">
        <f>BI63/BI145</f>
        <v>287.55413710661742</v>
      </c>
      <c r="BJ208" s="29">
        <f>BJ63/BJ145</f>
        <v>642.40263222739202</v>
      </c>
      <c r="BK208" s="296"/>
      <c r="BL208" s="291">
        <f t="shared" si="86"/>
        <v>3.9007586924397168</v>
      </c>
      <c r="BM208" s="292">
        <f t="shared" si="87"/>
        <v>4.9007586924397168</v>
      </c>
    </row>
    <row r="209" spans="2:65" x14ac:dyDescent="0.25">
      <c r="B209" s="220" t="s">
        <v>12</v>
      </c>
      <c r="C209" s="221" t="s">
        <v>75</v>
      </c>
      <c r="D209" s="30">
        <f>D64/D145</f>
        <v>1180.4679455268308</v>
      </c>
      <c r="E209" s="30">
        <f>E64/E145</f>
        <v>1114.3648546937707</v>
      </c>
      <c r="F209" s="30">
        <f>F64/F145</f>
        <v>1108.5522804679642</v>
      </c>
      <c r="G209" s="30">
        <f>G64/G145</f>
        <v>1256.9182193219569</v>
      </c>
      <c r="H209" s="30"/>
      <c r="I209" s="30">
        <f>I64/I145</f>
        <v>1275.1500801070667</v>
      </c>
      <c r="J209" s="30">
        <f>J64/J145</f>
        <v>1084.074719496163</v>
      </c>
      <c r="K209" s="30">
        <f>K64/K145</f>
        <v>981.32329162686153</v>
      </c>
      <c r="L209" s="30">
        <f>L64/L145</f>
        <v>694.1813426542659</v>
      </c>
      <c r="M209" s="30"/>
      <c r="N209" s="30">
        <f>N64/N145</f>
        <v>826.20891022246133</v>
      </c>
      <c r="O209" s="30">
        <f>O64/O145</f>
        <v>773.34332423447688</v>
      </c>
      <c r="P209" s="30">
        <f>P64/P145</f>
        <v>715.11630859226227</v>
      </c>
      <c r="Q209" s="30">
        <f>Q64/Q145</f>
        <v>497.73900430868991</v>
      </c>
      <c r="R209" s="30"/>
      <c r="S209" s="30">
        <f>S64/S145</f>
        <v>1015.6796540794981</v>
      </c>
      <c r="T209" s="30">
        <f>T64/T145</f>
        <v>990.99488509473383</v>
      </c>
      <c r="U209" s="30">
        <f>U64/U145</f>
        <v>953.77638076776168</v>
      </c>
      <c r="V209" s="30">
        <f>V64/V145</f>
        <v>941.38938321439798</v>
      </c>
      <c r="W209" s="30"/>
      <c r="X209" s="30">
        <f>X64/X145</f>
        <v>808.48898644531084</v>
      </c>
      <c r="Y209" s="30">
        <f>Y64/Y145</f>
        <v>660.77889740497221</v>
      </c>
      <c r="Z209" s="30">
        <f>Z64/Z145</f>
        <v>623.19797460658253</v>
      </c>
      <c r="AA209" s="30">
        <f>AA64/AA145</f>
        <v>646.76895785969941</v>
      </c>
      <c r="AB209" s="30"/>
      <c r="AC209" s="30">
        <f>AC64/AC145</f>
        <v>632.49961421053285</v>
      </c>
      <c r="AD209" s="30">
        <f>AD64/AD145</f>
        <v>1080.7558538050789</v>
      </c>
      <c r="AE209" s="30">
        <f>AE64/AE145</f>
        <v>1140.5986876237787</v>
      </c>
      <c r="AF209" s="30">
        <f>AF64/AF145</f>
        <v>965.15289877465705</v>
      </c>
      <c r="AG209" s="30"/>
      <c r="AH209" s="30">
        <f>AH64/AH145</f>
        <v>965.61768203559257</v>
      </c>
      <c r="AI209" s="30">
        <f>AI64/AI145</f>
        <v>1114.2909499414402</v>
      </c>
      <c r="AJ209" s="30">
        <f>AJ64/AJ145</f>
        <v>1041.4602092372993</v>
      </c>
      <c r="AK209" s="30">
        <f>AK64/AK145</f>
        <v>963.65944730576666</v>
      </c>
      <c r="AL209" s="30"/>
      <c r="AM209" s="30">
        <f>AM64/AM145</f>
        <v>949.75337801828073</v>
      </c>
      <c r="AN209" s="30">
        <f>AN64/AN145</f>
        <v>1061.8369068229235</v>
      </c>
      <c r="AO209" s="30">
        <f>AO64/AO145</f>
        <v>1098.1501375443215</v>
      </c>
      <c r="AP209" s="239">
        <f>AP64/AP145</f>
        <v>1183.2997607651637</v>
      </c>
      <c r="AQ209" s="30"/>
      <c r="AR209" s="30">
        <f>AR64/AR145</f>
        <v>1366.3396906056025</v>
      </c>
      <c r="AS209" s="30">
        <f>AS64/AS145</f>
        <v>1384.9492432592388</v>
      </c>
      <c r="AT209" s="30">
        <f>AT64/AT145</f>
        <v>1216.5226612452861</v>
      </c>
      <c r="AU209" s="30">
        <f>AU64/AU145</f>
        <v>1058.6024903994141</v>
      </c>
      <c r="AV209" s="30"/>
      <c r="AW209" s="30">
        <f>AW64/AW145</f>
        <v>984.4086639375555</v>
      </c>
      <c r="AX209" s="190">
        <f>AX64/AX145</f>
        <v>1130.446317168309</v>
      </c>
      <c r="AY209" s="239">
        <f>AY64/AY145</f>
        <v>1127.6126705588722</v>
      </c>
      <c r="AZ209" s="341"/>
      <c r="BA209" s="30"/>
      <c r="BB209" s="341"/>
      <c r="BC209" s="341"/>
      <c r="BD209" s="341"/>
      <c r="BE209" s="30">
        <f>BE64/BE145</f>
        <v>976.39239381553216</v>
      </c>
      <c r="BF209" s="30"/>
      <c r="BG209" s="341"/>
      <c r="BH209" s="30">
        <f>BH64/BH145</f>
        <v>970.63105150739773</v>
      </c>
      <c r="BI209" s="30">
        <f>BI64/BI145</f>
        <v>871.08003206908199</v>
      </c>
      <c r="BJ209" s="30">
        <f>BJ64/BJ145</f>
        <v>511.80588772448579</v>
      </c>
      <c r="BL209" s="291">
        <f t="shared" si="86"/>
        <v>-0.47581946462686164</v>
      </c>
      <c r="BM209" s="292">
        <f t="shared" si="87"/>
        <v>0.52418053537313836</v>
      </c>
    </row>
    <row r="210" spans="2:65" x14ac:dyDescent="0.25">
      <c r="B210" s="38" t="s">
        <v>15</v>
      </c>
      <c r="C210" s="31" t="s">
        <v>71</v>
      </c>
      <c r="D210" s="32">
        <f>SUM(D208:D209)</f>
        <v>1766.9683103634045</v>
      </c>
      <c r="E210" s="32">
        <f>SUM(E208:E209)</f>
        <v>2236.1039586310717</v>
      </c>
      <c r="F210" s="32">
        <f>SUM(F208:F209)</f>
        <v>1954.1092412240555</v>
      </c>
      <c r="G210" s="32">
        <f>SUM(G208:G209)</f>
        <v>2026.7872135174023</v>
      </c>
      <c r="H210" s="32"/>
      <c r="I210" s="32">
        <f>SUM(I208:I209)</f>
        <v>1993.5721317487792</v>
      </c>
      <c r="J210" s="32">
        <f>SUM(J208:J209)</f>
        <v>1827.386957718059</v>
      </c>
      <c r="K210" s="32">
        <f>SUM(K208:K209)</f>
        <v>1760.9777060513029</v>
      </c>
      <c r="L210" s="32">
        <f>SUM(L208:L209)</f>
        <v>1533.4013663639807</v>
      </c>
      <c r="M210" s="32"/>
      <c r="N210" s="32">
        <f>SUM(N208:N209)</f>
        <v>1467.729235494058</v>
      </c>
      <c r="O210" s="32">
        <f>SUM(O208:O209)</f>
        <v>1693.7253572639202</v>
      </c>
      <c r="P210" s="32">
        <f>SUM(P208:P209)</f>
        <v>1587.0118263571874</v>
      </c>
      <c r="Q210" s="32">
        <f>SUM(Q208:Q209)</f>
        <v>1431.9817129530879</v>
      </c>
      <c r="R210" s="32"/>
      <c r="S210" s="32">
        <f>SUM(S208:S209)</f>
        <v>1532.9696926158356</v>
      </c>
      <c r="T210" s="32">
        <f>SUM(T208:T209)</f>
        <v>1501.8010229810534</v>
      </c>
      <c r="U210" s="32">
        <f>SUM(U208:U209)</f>
        <v>1409.3093405921491</v>
      </c>
      <c r="V210" s="32">
        <f>SUM(V208:V209)</f>
        <v>1119.6895833990784</v>
      </c>
      <c r="W210" s="32"/>
      <c r="X210" s="32">
        <f>SUM(X208:X209)</f>
        <v>1200.2792585448972</v>
      </c>
      <c r="Y210" s="32">
        <f>SUM(Y208:Y209)</f>
        <v>1287.0404232968915</v>
      </c>
      <c r="Z210" s="32">
        <f>SUM(Z208:Z209)</f>
        <v>1275.6558541184741</v>
      </c>
      <c r="AA210" s="32">
        <f>SUM(AA208:AA209)</f>
        <v>1304.3363574465561</v>
      </c>
      <c r="AB210" s="32"/>
      <c r="AC210" s="32">
        <f>SUM(AC208:AC209)</f>
        <v>1164.8358665363558</v>
      </c>
      <c r="AD210" s="32">
        <f>SUM(AD208:AD209)</f>
        <v>1156.4597066962283</v>
      </c>
      <c r="AE210" s="32">
        <f>SUM(AE208:AE209)</f>
        <v>1224.8500006032725</v>
      </c>
      <c r="AF210" s="32">
        <f>SUM(AF208:AF209)</f>
        <v>1293.7975909805868</v>
      </c>
      <c r="AG210" s="32"/>
      <c r="AH210" s="32">
        <f>SUM(AH208:AH209)</f>
        <v>1288.4506914357662</v>
      </c>
      <c r="AI210" s="32">
        <f>SUM(AI208:AI209)</f>
        <v>1449.3478763156006</v>
      </c>
      <c r="AJ210" s="32">
        <f>SUM(AJ208:AJ209)</f>
        <v>1333.3770387829964</v>
      </c>
      <c r="AK210" s="32">
        <f>SUM(AK208:AK209)</f>
        <v>1216.1259583190586</v>
      </c>
      <c r="AL210" s="32"/>
      <c r="AM210" s="32">
        <f>SUM(AM208:AM209)</f>
        <v>1269.4273704829093</v>
      </c>
      <c r="AN210" s="32">
        <f>SUM(AN208:AN209)</f>
        <v>1272.6949882363385</v>
      </c>
      <c r="AO210" s="32">
        <f>SUM(AO208:AO209)</f>
        <v>1319.2301243798086</v>
      </c>
      <c r="AP210" s="226">
        <f>SUM(AP208:AP209)</f>
        <v>1397.9488156987159</v>
      </c>
      <c r="AQ210" s="32"/>
      <c r="AR210" s="32">
        <f>SUM(AR208:AR209)</f>
        <v>1547.6152188595504</v>
      </c>
      <c r="AS210" s="32">
        <f>SUM(AS208:AS209)</f>
        <v>1645.3018028256799</v>
      </c>
      <c r="AT210" s="32">
        <f>SUM(AT208:AT209)</f>
        <v>1693.4661069593208</v>
      </c>
      <c r="AU210" s="32">
        <f>SUM(AU208:AU209)</f>
        <v>1558.2390420666065</v>
      </c>
      <c r="AV210" s="32"/>
      <c r="AW210" s="32">
        <f>SUM(AW208:AW209)</f>
        <v>1473.4294730807387</v>
      </c>
      <c r="AX210" s="155">
        <f>SUM(AX208:AX209)</f>
        <v>1382.3520877462788</v>
      </c>
      <c r="AY210" s="226">
        <f>SUM(AY208:AY209)</f>
        <v>1240.7642576772107</v>
      </c>
      <c r="AZ210" s="323"/>
      <c r="BA210" s="32"/>
      <c r="BB210" s="323"/>
      <c r="BC210" s="323"/>
      <c r="BD210" s="323"/>
      <c r="BE210" s="32">
        <f>SUM(BE208:BE209)</f>
        <v>1107.4746756708726</v>
      </c>
      <c r="BF210" s="32"/>
      <c r="BG210" s="323"/>
      <c r="BH210" s="32">
        <f>SUM(BH208:BH209)</f>
        <v>1042.9475343572233</v>
      </c>
      <c r="BI210" s="32">
        <f>SUM(BI208:BI209)</f>
        <v>1158.6341691756993</v>
      </c>
      <c r="BJ210" s="32">
        <f>SUM(BJ208:BJ209)</f>
        <v>1154.2085199518779</v>
      </c>
      <c r="BL210" s="291">
        <f t="shared" si="86"/>
        <v>4.2198566980951924E-2</v>
      </c>
      <c r="BM210" s="292">
        <f t="shared" si="87"/>
        <v>1.0421985669809519</v>
      </c>
    </row>
    <row r="211" spans="2:65" x14ac:dyDescent="0.25">
      <c r="B211" s="220" t="s">
        <v>76</v>
      </c>
      <c r="C211" s="221" t="s">
        <v>72</v>
      </c>
      <c r="D211" s="30">
        <f>D66/D145</f>
        <v>685.21082098458146</v>
      </c>
      <c r="E211" s="30">
        <f>E66/E145</f>
        <v>1136.5180745286727</v>
      </c>
      <c r="F211" s="30">
        <f>F66/F145</f>
        <v>569.59138852860417</v>
      </c>
      <c r="G211" s="30">
        <f>G66/G145</f>
        <v>903.87091038992253</v>
      </c>
      <c r="H211" s="30"/>
      <c r="I211" s="30">
        <f>I66/I145</f>
        <v>885.16700232278322</v>
      </c>
      <c r="J211" s="30">
        <f>J66/J145</f>
        <v>749.3044727750771</v>
      </c>
      <c r="K211" s="30">
        <f>K66/K145</f>
        <v>602.96613706558333</v>
      </c>
      <c r="L211" s="30">
        <f>L66/L145</f>
        <v>390.69088153697618</v>
      </c>
      <c r="M211" s="30"/>
      <c r="N211" s="30">
        <f>N66/N145</f>
        <v>534.84312258491161</v>
      </c>
      <c r="O211" s="30">
        <f>O66/O145</f>
        <v>567.04310954904167</v>
      </c>
      <c r="P211" s="30">
        <f>P66/P145</f>
        <v>466.55461502135245</v>
      </c>
      <c r="Q211" s="30">
        <f>Q66/Q145</f>
        <v>440.34313098132901</v>
      </c>
      <c r="R211" s="30"/>
      <c r="S211" s="30">
        <f>S66/S145</f>
        <v>648.05359852080664</v>
      </c>
      <c r="T211" s="30">
        <f>T66/T145</f>
        <v>581.01001368777463</v>
      </c>
      <c r="U211" s="30">
        <f>U66/U145</f>
        <v>573.29244965404371</v>
      </c>
      <c r="V211" s="30">
        <f>V66/V145</f>
        <v>417.39672103256328</v>
      </c>
      <c r="W211" s="30"/>
      <c r="X211" s="30">
        <f>X66/X145</f>
        <v>560.12933457185284</v>
      </c>
      <c r="Y211" s="30">
        <f>Y66/Y145</f>
        <v>361.43640820137733</v>
      </c>
      <c r="Z211" s="30">
        <f>Z66/Z145</f>
        <v>338.38890023607422</v>
      </c>
      <c r="AA211" s="30">
        <f>AA66/AA145</f>
        <v>447.89628220367342</v>
      </c>
      <c r="AB211" s="30"/>
      <c r="AC211" s="30">
        <f>AC66/AC145</f>
        <v>253.68096364000789</v>
      </c>
      <c r="AD211" s="30">
        <f>AD66/AD145</f>
        <v>241.4974909241692</v>
      </c>
      <c r="AE211" s="30">
        <f>AE66/AE145</f>
        <v>327.50801921509077</v>
      </c>
      <c r="AF211" s="30">
        <f>AF66/AF145</f>
        <v>248.29774896614941</v>
      </c>
      <c r="AG211" s="30"/>
      <c r="AH211" s="30">
        <f>AH66/AH145</f>
        <v>192.87556600989438</v>
      </c>
      <c r="AI211" s="30">
        <f>AI66/AI145</f>
        <v>316.03100874013052</v>
      </c>
      <c r="AJ211" s="30">
        <f>AJ66/AJ145</f>
        <v>203.56575484901802</v>
      </c>
      <c r="AK211" s="30">
        <f>AK66/AK145</f>
        <v>150.56729033576792</v>
      </c>
      <c r="AL211" s="30"/>
      <c r="AM211" s="30">
        <f>AM66/AM145</f>
        <v>224.94890684594196</v>
      </c>
      <c r="AN211" s="30">
        <f>AN66/AN145</f>
        <v>132.85644528153517</v>
      </c>
      <c r="AO211" s="30">
        <f>AO66/AO145</f>
        <v>97.911065021516535</v>
      </c>
      <c r="AP211" s="239">
        <f>AP66/AP145</f>
        <v>183.44029709703628</v>
      </c>
      <c r="AQ211" s="30"/>
      <c r="AR211" s="30">
        <f>AR66/AR145</f>
        <v>289.41562409545554</v>
      </c>
      <c r="AS211" s="30">
        <f>AS66/AS145</f>
        <v>345.26877985112498</v>
      </c>
      <c r="AT211" s="30">
        <f>AT66/AT145</f>
        <v>266.80220118090722</v>
      </c>
      <c r="AU211" s="30">
        <f>AU66/AU145</f>
        <v>210.31272800122369</v>
      </c>
      <c r="AV211" s="30"/>
      <c r="AW211" s="30">
        <f>AW66/AW145</f>
        <v>159.54601115157664</v>
      </c>
      <c r="AX211" s="190">
        <f>AX66/AX145</f>
        <v>209.23751214207647</v>
      </c>
      <c r="AY211" s="239">
        <f>AY66/AY145</f>
        <v>223.43074842497609</v>
      </c>
      <c r="AZ211" s="341"/>
      <c r="BA211" s="30"/>
      <c r="BB211" s="341"/>
      <c r="BC211" s="341"/>
      <c r="BD211" s="341"/>
      <c r="BE211" s="30">
        <f>BE66/BE145</f>
        <v>546.97707481784255</v>
      </c>
      <c r="BF211" s="30"/>
      <c r="BG211" s="341"/>
      <c r="BH211" s="30">
        <f>BH66/BH145</f>
        <v>675.41342990850717</v>
      </c>
      <c r="BI211" s="30">
        <f>BI66/BI145</f>
        <v>813.68623010695512</v>
      </c>
      <c r="BJ211" s="30">
        <f>BJ66/BJ145</f>
        <v>874.37268852236025</v>
      </c>
      <c r="BL211" s="291">
        <f t="shared" si="86"/>
        <v>0.59855454419830822</v>
      </c>
      <c r="BM211" s="292">
        <f t="shared" si="87"/>
        <v>1.5985545441983082</v>
      </c>
    </row>
    <row r="212" spans="2:65" x14ac:dyDescent="0.25">
      <c r="B212" s="220" t="s">
        <v>13</v>
      </c>
      <c r="C212" s="221" t="s">
        <v>73</v>
      </c>
      <c r="D212" s="30">
        <f>D67/D145</f>
        <v>0</v>
      </c>
      <c r="E212" s="30">
        <f>E67/E145</f>
        <v>0</v>
      </c>
      <c r="F212" s="30">
        <f>F67/F145</f>
        <v>0</v>
      </c>
      <c r="G212" s="30">
        <f>G67/G145</f>
        <v>47.246375857266564</v>
      </c>
      <c r="H212" s="30"/>
      <c r="I212" s="30">
        <f>I67/I145</f>
        <v>46.680865027635328</v>
      </c>
      <c r="J212" s="30">
        <f>J67/J145</f>
        <v>23.449203583111679</v>
      </c>
      <c r="K212" s="30">
        <f>K67/K145</f>
        <v>23.713019901005097</v>
      </c>
      <c r="L212" s="30">
        <f>L67/L145</f>
        <v>23.434731065837234</v>
      </c>
      <c r="M212" s="30"/>
      <c r="N212" s="30">
        <f>N67/N145</f>
        <v>21.492359984420141</v>
      </c>
      <c r="O212" s="30">
        <f>O67/O145</f>
        <v>0</v>
      </c>
      <c r="P212" s="30">
        <f>P67/P145</f>
        <v>0</v>
      </c>
      <c r="Q212" s="30">
        <f>Q67/Q145</f>
        <v>0</v>
      </c>
      <c r="R212" s="30"/>
      <c r="S212" s="30">
        <f>S67/S145</f>
        <v>0</v>
      </c>
      <c r="T212" s="30">
        <f>T67/T145</f>
        <v>0</v>
      </c>
      <c r="U212" s="30">
        <f>U67/U145</f>
        <v>0</v>
      </c>
      <c r="V212" s="30">
        <f>V67/V145</f>
        <v>0</v>
      </c>
      <c r="W212" s="30"/>
      <c r="X212" s="30">
        <f>X67/X145</f>
        <v>0</v>
      </c>
      <c r="Y212" s="30">
        <f>Y67/Y145</f>
        <v>0</v>
      </c>
      <c r="Z212" s="30">
        <f>Z67/Z145</f>
        <v>0</v>
      </c>
      <c r="AA212" s="30">
        <f>AA67/AA145</f>
        <v>0</v>
      </c>
      <c r="AB212" s="30"/>
      <c r="AC212" s="30">
        <f>AC67/AC145</f>
        <v>0</v>
      </c>
      <c r="AD212" s="30">
        <f>AD67/AD145</f>
        <v>0</v>
      </c>
      <c r="AE212" s="30">
        <f>AE67/AE145</f>
        <v>0</v>
      </c>
      <c r="AF212" s="30">
        <f>AF67/AF145</f>
        <v>0</v>
      </c>
      <c r="AG212" s="30"/>
      <c r="AH212" s="30">
        <f>AH67/AH145</f>
        <v>0</v>
      </c>
      <c r="AI212" s="30">
        <f>AI67/AI145</f>
        <v>0</v>
      </c>
      <c r="AJ212" s="30">
        <f>AJ67/AJ145</f>
        <v>0</v>
      </c>
      <c r="AK212" s="30">
        <f>AK67/AK145</f>
        <v>0</v>
      </c>
      <c r="AL212" s="30"/>
      <c r="AM212" s="30">
        <f>AM67/AM145</f>
        <v>0</v>
      </c>
      <c r="AN212" s="30">
        <f>AN67/AN145</f>
        <v>0</v>
      </c>
      <c r="AO212" s="30">
        <f>AO67/AO145</f>
        <v>0</v>
      </c>
      <c r="AP212" s="239">
        <f>AP67/AP145</f>
        <v>0</v>
      </c>
      <c r="AQ212" s="30"/>
      <c r="AR212" s="30">
        <f>AR67/AR145</f>
        <v>0</v>
      </c>
      <c r="AS212" s="30">
        <f>AS67/AS145</f>
        <v>0</v>
      </c>
      <c r="AT212" s="30">
        <f>AT67/AT145</f>
        <v>0</v>
      </c>
      <c r="AU212" s="30">
        <f>AU67/AU145</f>
        <v>0</v>
      </c>
      <c r="AV212" s="30"/>
      <c r="AW212" s="30">
        <f>AW67/AW145</f>
        <v>0</v>
      </c>
      <c r="AX212" s="190">
        <f>AX67/AX145</f>
        <v>0</v>
      </c>
      <c r="AY212" s="239">
        <f>AY67/AY145</f>
        <v>0</v>
      </c>
      <c r="AZ212" s="341"/>
      <c r="BA212" s="30"/>
      <c r="BB212" s="341"/>
      <c r="BC212" s="341"/>
      <c r="BD212" s="341"/>
      <c r="BE212" s="30">
        <f>BE67/BE145</f>
        <v>0</v>
      </c>
      <c r="BF212" s="30"/>
      <c r="BG212" s="341"/>
      <c r="BH212" s="30">
        <f>BH67/BH145</f>
        <v>0</v>
      </c>
      <c r="BI212" s="30">
        <f>BI67/BI145</f>
        <v>0</v>
      </c>
      <c r="BJ212" s="30">
        <f>BJ67/BJ145</f>
        <v>0</v>
      </c>
      <c r="BL212" s="291" t="e">
        <f t="shared" si="86"/>
        <v>#DIV/0!</v>
      </c>
      <c r="BM212" s="292" t="e">
        <f t="shared" si="87"/>
        <v>#DIV/0!</v>
      </c>
    </row>
    <row r="213" spans="2:65" x14ac:dyDescent="0.25">
      <c r="B213" s="38" t="s">
        <v>148</v>
      </c>
      <c r="C213" s="31" t="s">
        <v>77</v>
      </c>
      <c r="D213" s="32">
        <f>D211+D212</f>
        <v>685.21082098458146</v>
      </c>
      <c r="E213" s="32">
        <f>E211+E212</f>
        <v>1136.5180745286727</v>
      </c>
      <c r="F213" s="32">
        <f>F211+F212</f>
        <v>569.59138852860417</v>
      </c>
      <c r="G213" s="32">
        <f>G211+G212</f>
        <v>951.1172862471891</v>
      </c>
      <c r="H213" s="32"/>
      <c r="I213" s="32">
        <f>I211+I212</f>
        <v>931.8478673504186</v>
      </c>
      <c r="J213" s="32">
        <f>J211+J212</f>
        <v>772.75367635818873</v>
      </c>
      <c r="K213" s="32">
        <f>K211+K212</f>
        <v>626.67915696658838</v>
      </c>
      <c r="L213" s="32">
        <f>L211+L212</f>
        <v>414.12561260281342</v>
      </c>
      <c r="M213" s="32"/>
      <c r="N213" s="32">
        <f>N211+N212</f>
        <v>556.3354825693317</v>
      </c>
      <c r="O213" s="32">
        <f>O211+O212</f>
        <v>567.04310954904167</v>
      </c>
      <c r="P213" s="32">
        <f>P211+P212</f>
        <v>466.55461502135245</v>
      </c>
      <c r="Q213" s="32">
        <f>Q211+Q212</f>
        <v>440.34313098132901</v>
      </c>
      <c r="R213" s="32"/>
      <c r="S213" s="32">
        <f>S211+S212</f>
        <v>648.05359852080664</v>
      </c>
      <c r="T213" s="32">
        <f>T211+T212</f>
        <v>581.01001368777463</v>
      </c>
      <c r="U213" s="32">
        <f>U211+U212</f>
        <v>573.29244965404371</v>
      </c>
      <c r="V213" s="32">
        <f>V211+V212</f>
        <v>417.39672103256328</v>
      </c>
      <c r="W213" s="32"/>
      <c r="X213" s="32">
        <f>X211+X212</f>
        <v>560.12933457185284</v>
      </c>
      <c r="Y213" s="32">
        <f>Y211+Y212</f>
        <v>361.43640820137733</v>
      </c>
      <c r="Z213" s="32">
        <f>Z211+Z212</f>
        <v>338.38890023607422</v>
      </c>
      <c r="AA213" s="32">
        <f>AA211+AA212</f>
        <v>447.89628220367342</v>
      </c>
      <c r="AB213" s="32"/>
      <c r="AC213" s="32">
        <f>AC211+AC212</f>
        <v>253.68096364000789</v>
      </c>
      <c r="AD213" s="32">
        <f>AD211+AD212</f>
        <v>241.4974909241692</v>
      </c>
      <c r="AE213" s="32">
        <f>AE211+AE212</f>
        <v>327.50801921509077</v>
      </c>
      <c r="AF213" s="32">
        <f>AF211+AF212</f>
        <v>248.29774896614941</v>
      </c>
      <c r="AG213" s="32"/>
      <c r="AH213" s="32">
        <f>AH211+AH212</f>
        <v>192.87556600989438</v>
      </c>
      <c r="AI213" s="32">
        <f>AI211+AI212</f>
        <v>316.03100874013052</v>
      </c>
      <c r="AJ213" s="32">
        <f>AJ211+AJ212</f>
        <v>203.56575484901802</v>
      </c>
      <c r="AK213" s="32">
        <f>AK211+AK212</f>
        <v>150.56729033576792</v>
      </c>
      <c r="AL213" s="32"/>
      <c r="AM213" s="32">
        <f>AM211+AM212</f>
        <v>224.94890684594196</v>
      </c>
      <c r="AN213" s="32">
        <f>AN211+AN212</f>
        <v>132.85644528153517</v>
      </c>
      <c r="AO213" s="32">
        <f>AO211+AO212</f>
        <v>97.911065021516535</v>
      </c>
      <c r="AP213" s="226">
        <f>AP211+AP212</f>
        <v>183.44029709703628</v>
      </c>
      <c r="AQ213" s="32"/>
      <c r="AR213" s="32">
        <f>AR211+AR212</f>
        <v>289.41562409545554</v>
      </c>
      <c r="AS213" s="32">
        <f>AS211+AS212</f>
        <v>345.26877985112498</v>
      </c>
      <c r="AT213" s="32">
        <f>AT211+AT212</f>
        <v>266.80220118090722</v>
      </c>
      <c r="AU213" s="32">
        <f>AU211+AU212</f>
        <v>210.31272800122369</v>
      </c>
      <c r="AV213" s="32"/>
      <c r="AW213" s="32">
        <f>AW211+AW212</f>
        <v>159.54601115157664</v>
      </c>
      <c r="AX213" s="155">
        <f>AX211+AX212</f>
        <v>209.23751214207647</v>
      </c>
      <c r="AY213" s="226">
        <f>AY211+AY212</f>
        <v>223.43074842497609</v>
      </c>
      <c r="AZ213" s="323"/>
      <c r="BA213" s="32"/>
      <c r="BB213" s="323"/>
      <c r="BC213" s="323"/>
      <c r="BD213" s="323"/>
      <c r="BE213" s="32">
        <f>BE211+BE212</f>
        <v>546.97707481784255</v>
      </c>
      <c r="BF213" s="32"/>
      <c r="BG213" s="323"/>
      <c r="BH213" s="32">
        <f>BH211+BH212</f>
        <v>675.41342990850717</v>
      </c>
      <c r="BI213" s="32">
        <f>BI211+BI212</f>
        <v>813.68623010695512</v>
      </c>
      <c r="BJ213" s="32">
        <f>BJ211+BJ212</f>
        <v>874.37268852236025</v>
      </c>
      <c r="BL213" s="291">
        <f t="shared" si="86"/>
        <v>0.59855454419830822</v>
      </c>
      <c r="BM213" s="292">
        <f t="shared" si="87"/>
        <v>1.5985545441983082</v>
      </c>
    </row>
    <row r="214" spans="2:65" x14ac:dyDescent="0.25">
      <c r="B214" s="38" t="s">
        <v>14</v>
      </c>
      <c r="C214" s="31" t="s">
        <v>78</v>
      </c>
      <c r="D214" s="32">
        <f>D210-D213</f>
        <v>1081.757489378823</v>
      </c>
      <c r="E214" s="32">
        <f>E210-E213</f>
        <v>1099.5858841023989</v>
      </c>
      <c r="F214" s="32">
        <f>F210-F213</f>
        <v>1384.5178526954514</v>
      </c>
      <c r="G214" s="32">
        <f>G210-G213</f>
        <v>1075.6699272702131</v>
      </c>
      <c r="H214" s="32"/>
      <c r="I214" s="32">
        <f>I210-I213</f>
        <v>1061.7242643983604</v>
      </c>
      <c r="J214" s="32">
        <f>J210-J213</f>
        <v>1054.6332813598701</v>
      </c>
      <c r="K214" s="32">
        <f>K210-K213</f>
        <v>1134.2985490847145</v>
      </c>
      <c r="L214" s="32">
        <f>L210-L213</f>
        <v>1119.2757537611674</v>
      </c>
      <c r="M214" s="32"/>
      <c r="N214" s="32">
        <f>N210-N213</f>
        <v>911.3937529247263</v>
      </c>
      <c r="O214" s="32">
        <f>O210-O213</f>
        <v>1126.6822477148785</v>
      </c>
      <c r="P214" s="32">
        <f>P210-P213</f>
        <v>1120.4572113358349</v>
      </c>
      <c r="Q214" s="32">
        <f>Q210-Q213</f>
        <v>991.63858197175887</v>
      </c>
      <c r="R214" s="32"/>
      <c r="S214" s="32">
        <f>S210-S213</f>
        <v>884.91609409502894</v>
      </c>
      <c r="T214" s="32">
        <f>T210-T213</f>
        <v>920.79100929327876</v>
      </c>
      <c r="U214" s="32">
        <f>U210-U213</f>
        <v>836.01689093810535</v>
      </c>
      <c r="V214" s="32">
        <f>V210-V213</f>
        <v>702.29286236651512</v>
      </c>
      <c r="W214" s="32"/>
      <c r="X214" s="32">
        <f>X210-X213</f>
        <v>640.14992397304434</v>
      </c>
      <c r="Y214" s="32">
        <f>Y210-Y213</f>
        <v>925.60401509551411</v>
      </c>
      <c r="Z214" s="32">
        <f>Z210-Z213</f>
        <v>937.26695388239978</v>
      </c>
      <c r="AA214" s="32">
        <f>AA210-AA213</f>
        <v>856.4400752428827</v>
      </c>
      <c r="AB214" s="32"/>
      <c r="AC214" s="32">
        <f>AC210-AC213</f>
        <v>911.15490289634783</v>
      </c>
      <c r="AD214" s="32">
        <f>AD210-AD213</f>
        <v>914.96221577205915</v>
      </c>
      <c r="AE214" s="32">
        <f>AE210-AE213</f>
        <v>897.34198138818169</v>
      </c>
      <c r="AF214" s="32">
        <f>AF210-AF213</f>
        <v>1045.4998420144375</v>
      </c>
      <c r="AG214" s="32"/>
      <c r="AH214" s="32">
        <f>AH210-AH213</f>
        <v>1095.5751254258719</v>
      </c>
      <c r="AI214" s="32">
        <f>AI210-AI213</f>
        <v>1133.31686757547</v>
      </c>
      <c r="AJ214" s="32">
        <f>AJ210-AJ213</f>
        <v>1129.8112839339783</v>
      </c>
      <c r="AK214" s="32">
        <f>AK210-AK213</f>
        <v>1065.5586679832907</v>
      </c>
      <c r="AL214" s="32"/>
      <c r="AM214" s="32">
        <f>AM210-AM213</f>
        <v>1044.4784636369673</v>
      </c>
      <c r="AN214" s="32">
        <f>AN210-AN213</f>
        <v>1139.8385429548034</v>
      </c>
      <c r="AO214" s="32">
        <f>AO210-AO213</f>
        <v>1221.319059358292</v>
      </c>
      <c r="AP214" s="226">
        <f>AP210-AP213</f>
        <v>1214.5085186016795</v>
      </c>
      <c r="AQ214" s="32"/>
      <c r="AR214" s="32">
        <f>AR210-AR213</f>
        <v>1258.1995947640949</v>
      </c>
      <c r="AS214" s="32">
        <f>AS210-AS213</f>
        <v>1300.033022974555</v>
      </c>
      <c r="AT214" s="32">
        <f>AT210-AT213</f>
        <v>1426.6639057784137</v>
      </c>
      <c r="AU214" s="32">
        <f>AU210-AU213</f>
        <v>1347.9263140653829</v>
      </c>
      <c r="AV214" s="32"/>
      <c r="AW214" s="32">
        <f>AW210-AW213</f>
        <v>1313.883461929162</v>
      </c>
      <c r="AX214" s="155">
        <f>AX210-AX213</f>
        <v>1173.1145756042024</v>
      </c>
      <c r="AY214" s="226">
        <f>AY210-AY213</f>
        <v>1017.3335092522346</v>
      </c>
      <c r="AZ214" s="323"/>
      <c r="BA214" s="32"/>
      <c r="BB214" s="323"/>
      <c r="BC214" s="323"/>
      <c r="BD214" s="323"/>
      <c r="BE214" s="32">
        <f>BE210-BE213</f>
        <v>560.49760085303001</v>
      </c>
      <c r="BF214" s="32"/>
      <c r="BG214" s="323"/>
      <c r="BH214" s="32">
        <f>BH210-BH213</f>
        <v>367.53410444871611</v>
      </c>
      <c r="BI214" s="32">
        <f>BI210-BI213</f>
        <v>344.94793906874418</v>
      </c>
      <c r="BJ214" s="32">
        <f>BJ210-BJ213</f>
        <v>279.83583142951761</v>
      </c>
      <c r="BL214" s="291">
        <f t="shared" si="86"/>
        <v>-0.50073678994587822</v>
      </c>
      <c r="BM214" s="292">
        <f t="shared" si="87"/>
        <v>0.49926321005412178</v>
      </c>
    </row>
    <row r="215" spans="2:65" x14ac:dyDescent="0.25">
      <c r="B215" s="38"/>
      <c r="C215" s="31"/>
      <c r="AK215" s="17"/>
      <c r="AM215" s="17"/>
      <c r="AN215" s="17"/>
      <c r="AR215" s="17"/>
      <c r="AS215" s="17"/>
      <c r="AT215" s="17"/>
      <c r="AU215" s="17"/>
      <c r="AV215" s="17"/>
      <c r="AZ215" s="122"/>
      <c r="BB215" s="122"/>
      <c r="BC215" s="122"/>
      <c r="BD215" s="122"/>
      <c r="BG215" s="122"/>
      <c r="BL215" s="291"/>
      <c r="BM215" s="292"/>
    </row>
    <row r="216" spans="2:65" ht="15" thickBot="1" x14ac:dyDescent="0.3">
      <c r="B216" s="41" t="s">
        <v>33</v>
      </c>
      <c r="C216" s="33" t="s">
        <v>79</v>
      </c>
      <c r="D216" s="55"/>
      <c r="E216" s="56"/>
      <c r="F216" s="55"/>
      <c r="G216" s="56">
        <f>G214/G192</f>
        <v>1.6786637965077298</v>
      </c>
      <c r="H216" s="56"/>
      <c r="I216" s="56">
        <f>I214/(I192+G192-D192)</f>
        <v>1.6980539662973271</v>
      </c>
      <c r="J216" s="56">
        <f>J214/(J192+G192-E192)</f>
        <v>1.757119013551004</v>
      </c>
      <c r="K216" s="56">
        <f>K214/(K192+G192-F192)</f>
        <v>2.0897107106505168</v>
      </c>
      <c r="L216" s="56">
        <f>L214/L192</f>
        <v>2.3168266089812595</v>
      </c>
      <c r="M216" s="56"/>
      <c r="N216" s="56">
        <f>N214/(N192+L192-I192)</f>
        <v>1.9883153575661845</v>
      </c>
      <c r="O216" s="56">
        <f>O214/(O192+L192-J192)</f>
        <v>2.5360419437284016</v>
      </c>
      <c r="P216" s="56">
        <f>P214/(P192+L192-K192)</f>
        <v>2.4672699453884932</v>
      </c>
      <c r="Q216" s="56">
        <f>Q214/Q192</f>
        <v>1.8667535573221132</v>
      </c>
      <c r="R216" s="56"/>
      <c r="S216" s="56">
        <f>S214/(S192+Q192-N192)</f>
        <v>1.4533991742529018</v>
      </c>
      <c r="T216" s="56">
        <f>T214/(T192+Q192-O192)</f>
        <v>1.4415477613868883</v>
      </c>
      <c r="U216" s="56"/>
      <c r="V216" s="56">
        <f>V214/V192</f>
        <v>1.0447141899275658</v>
      </c>
      <c r="W216" s="56"/>
      <c r="X216" s="56"/>
      <c r="Y216" s="56"/>
      <c r="Z216" s="56">
        <f>Z214/(Z192+V192-U192)</f>
        <v>1.9048204853092472</v>
      </c>
      <c r="AA216" s="56">
        <f>AA214/AA192</f>
        <v>1.9229426178958706</v>
      </c>
      <c r="AB216" s="56"/>
      <c r="AC216" s="56">
        <f>AC214/(AC192+AA192-X192)</f>
        <v>2.099918541312801</v>
      </c>
      <c r="AD216" s="56">
        <f>AD214/(AD192+AA192-Y192)</f>
        <v>2.0451931177084695</v>
      </c>
      <c r="AE216" s="56">
        <f>AE214/(AE192+AA192-Z192)</f>
        <v>1.8345596654925898</v>
      </c>
      <c r="AF216" s="56">
        <f>AF214/AF192</f>
        <v>2.0460793416871002</v>
      </c>
      <c r="AG216" s="56"/>
      <c r="AH216" s="56">
        <f>AH214/(AH192+AF192-AC192)</f>
        <v>2.0886593537499549</v>
      </c>
      <c r="AI216" s="56">
        <f>AI214/(AI192+AF192-AD192)</f>
        <v>2.1691049070077408</v>
      </c>
      <c r="AJ216" s="56">
        <f>AJ214/(AJ192+AF192-AE192)</f>
        <v>2.0349812452996181</v>
      </c>
      <c r="AK216" s="56">
        <f>AK214/AK192</f>
        <v>1.8033314398338214</v>
      </c>
      <c r="AL216" s="56"/>
      <c r="AM216" s="56">
        <f>AM214/(AM192+AK192-AH192)</f>
        <v>1.7148029378694034</v>
      </c>
      <c r="AN216" s="56">
        <f>AN214/(AN192+AK192-AI192)</f>
        <v>1.7566267290607571</v>
      </c>
      <c r="AO216" s="56">
        <f>AO214/(AO192+AK192-AJ192)</f>
        <v>1.9404932160791271</v>
      </c>
      <c r="AP216" s="227">
        <f>AP214/AP192</f>
        <v>2.1992935441844574</v>
      </c>
      <c r="AQ216" s="56"/>
      <c r="AR216" s="56">
        <f>AR214/(AR192+AP192-AM192)</f>
        <v>2.4976148128896769</v>
      </c>
      <c r="AS216" s="56">
        <f>AS214/(AS192+AP192-AN192)</f>
        <v>2.882846517376727</v>
      </c>
      <c r="AT216" s="56">
        <f>AT214/(AT192+AP192-AO192)</f>
        <v>3.2452727541289441</v>
      </c>
      <c r="AU216" s="227">
        <f>AU214/AU192</f>
        <v>2.7540435282231241</v>
      </c>
      <c r="AV216" s="227"/>
      <c r="AW216" s="56">
        <f>AW214/(AW192+AU192-AR192)</f>
        <v>2.2212953277275944</v>
      </c>
      <c r="AX216" s="197">
        <f>AX214/(AX192+AU192-AS192)</f>
        <v>1.4466228561656507</v>
      </c>
      <c r="AY216" s="227">
        <f>AY214/(AY192+AU192-AT192)</f>
        <v>0.93889166919531974</v>
      </c>
      <c r="AZ216" s="320"/>
      <c r="BA216" s="227"/>
      <c r="BB216" s="342"/>
      <c r="BC216" s="343"/>
      <c r="BD216" s="343"/>
      <c r="BE216" s="227">
        <f>BE214/BE192</f>
        <v>0.28184573465702306</v>
      </c>
      <c r="BF216" s="227"/>
      <c r="BG216" s="342"/>
      <c r="BH216" s="56">
        <f>BH214/(BH192+BE192-BC192)</f>
        <v>0.26259836016791482</v>
      </c>
      <c r="BI216" s="56">
        <f>BI214/(BI192+BE192-BD192)</f>
        <v>0.30877768820664725</v>
      </c>
      <c r="BJ216" s="227">
        <f>BJ214/BJ192</f>
        <v>0.3470330693561175</v>
      </c>
      <c r="BL216" s="291">
        <f t="shared" si="86"/>
        <v>0.23128728479223093</v>
      </c>
      <c r="BM216" s="292">
        <f t="shared" si="87"/>
        <v>1.2312872847922309</v>
      </c>
    </row>
    <row r="217" spans="2:65" ht="15" thickBot="1" x14ac:dyDescent="0.3">
      <c r="B217" s="55"/>
      <c r="C217" s="55"/>
      <c r="D217" s="28"/>
      <c r="E217" s="34"/>
      <c r="F217" s="28"/>
      <c r="G217" s="34"/>
      <c r="H217" s="28"/>
      <c r="I217" s="28"/>
      <c r="J217" s="28"/>
      <c r="K217" s="28"/>
      <c r="L217" s="28"/>
      <c r="M217" s="28"/>
      <c r="N217" s="28"/>
      <c r="O217" s="28"/>
      <c r="P217" s="28"/>
      <c r="Q217" s="28"/>
      <c r="R217" s="28"/>
      <c r="S217" s="28"/>
      <c r="T217" s="28"/>
      <c r="W217" s="28"/>
      <c r="X217" s="28"/>
      <c r="Y217" s="28"/>
      <c r="Z217" s="28"/>
      <c r="AB217" s="28"/>
      <c r="AC217" s="28"/>
      <c r="AH217" s="28"/>
      <c r="AK217" s="17"/>
      <c r="AL217" s="28"/>
      <c r="AM217" s="17"/>
      <c r="AN217" s="17"/>
      <c r="AQ217" s="28"/>
      <c r="AR217" s="17"/>
      <c r="AS217" s="17"/>
      <c r="AT217" s="17"/>
      <c r="AU217" s="17"/>
      <c r="AV217" s="17"/>
      <c r="BL217" s="291"/>
      <c r="BM217" s="292"/>
    </row>
    <row r="218" spans="2:65" ht="15.75" thickBot="1" x14ac:dyDescent="0.3">
      <c r="B218" s="62" t="s">
        <v>125</v>
      </c>
      <c r="C218" s="63" t="s">
        <v>80</v>
      </c>
      <c r="D218" s="104" t="s">
        <v>35</v>
      </c>
      <c r="E218" s="104" t="s">
        <v>37</v>
      </c>
      <c r="F218" s="104" t="s">
        <v>36</v>
      </c>
      <c r="G218" s="104" t="s">
        <v>38</v>
      </c>
      <c r="H218" s="104"/>
      <c r="I218" s="104" t="s">
        <v>34</v>
      </c>
      <c r="J218" s="104" t="s">
        <v>39</v>
      </c>
      <c r="K218" s="104" t="s">
        <v>40</v>
      </c>
      <c r="L218" s="104" t="s">
        <v>41</v>
      </c>
      <c r="M218" s="104"/>
      <c r="N218" s="104" t="s">
        <v>167</v>
      </c>
      <c r="O218" s="104" t="s">
        <v>176</v>
      </c>
      <c r="P218" s="104" t="s">
        <v>177</v>
      </c>
      <c r="Q218" s="104" t="s">
        <v>185</v>
      </c>
      <c r="R218" s="104"/>
      <c r="S218" s="104" t="str">
        <f>S207</f>
        <v>3M 2015</v>
      </c>
      <c r="T218" s="104" t="str">
        <f>T207</f>
        <v>6M 2015</v>
      </c>
      <c r="U218" s="104" t="str">
        <f>U207</f>
        <v>9M 2015*</v>
      </c>
      <c r="V218" s="104" t="str">
        <f>V207</f>
        <v>12M 2015*</v>
      </c>
      <c r="W218" s="104"/>
      <c r="X218" s="104" t="str">
        <f>X207</f>
        <v>3M 2016*</v>
      </c>
      <c r="Y218" s="104" t="str">
        <f>Y207</f>
        <v>6M 2016*</v>
      </c>
      <c r="Z218" s="104" t="str">
        <f>Z207</f>
        <v>9M 2016*</v>
      </c>
      <c r="AA218" s="104" t="str">
        <f>AA207</f>
        <v>12M 2016*</v>
      </c>
      <c r="AB218" s="104"/>
      <c r="AC218" s="104" t="str">
        <f>AC207</f>
        <v>3M 2017</v>
      </c>
      <c r="AD218" s="104" t="str">
        <f>AD207</f>
        <v>6M 2017</v>
      </c>
      <c r="AE218" s="104" t="str">
        <f>AE207</f>
        <v>9M 2017</v>
      </c>
      <c r="AF218" s="104" t="str">
        <f>AF207</f>
        <v>12M 2017</v>
      </c>
      <c r="AG218" s="104"/>
      <c r="AH218" s="104" t="str">
        <f>AH$1</f>
        <v>3M 2018</v>
      </c>
      <c r="AI218" s="104" t="str">
        <f>AI$1</f>
        <v>6M 2018</v>
      </c>
      <c r="AJ218" s="104" t="str">
        <f>AJ$1</f>
        <v>9M 2018</v>
      </c>
      <c r="AK218" s="104" t="str">
        <f>AK$1</f>
        <v>12M 2018</v>
      </c>
      <c r="AL218" s="104"/>
      <c r="AM218" s="104" t="str">
        <f>AM$1</f>
        <v>3M 2019</v>
      </c>
      <c r="AN218" s="104" t="str">
        <f>AN$1</f>
        <v>6M 2019</v>
      </c>
      <c r="AO218" s="104" t="str">
        <f>AO$1</f>
        <v>9M 2019</v>
      </c>
      <c r="AP218" s="104" t="str">
        <f>AP$1</f>
        <v>12М 2019</v>
      </c>
      <c r="AQ218" s="104"/>
      <c r="AR218" s="104" t="str">
        <f>AR$1</f>
        <v>3M 2020</v>
      </c>
      <c r="AS218" s="104" t="str">
        <f>AS$1</f>
        <v>6M 2020</v>
      </c>
      <c r="AT218" s="104" t="str">
        <f>AT$1</f>
        <v>9M 2020</v>
      </c>
      <c r="AU218" s="104" t="str">
        <f>AU$1</f>
        <v>12M 2020</v>
      </c>
      <c r="AV218" s="104"/>
      <c r="AW218" s="104" t="str">
        <f>AW$1</f>
        <v>3M 2021</v>
      </c>
      <c r="AX218" s="189" t="str">
        <f>AX$1</f>
        <v>6M 2021</v>
      </c>
      <c r="AY218" s="189" t="str">
        <f>AY$1</f>
        <v>9M 2021</v>
      </c>
      <c r="AZ218" s="104" t="str">
        <f>AZ$1</f>
        <v>12M 2021</v>
      </c>
      <c r="BA218" s="104"/>
      <c r="BB218" s="104" t="str">
        <f>BB$1</f>
        <v>3M 2022</v>
      </c>
      <c r="BC218" s="104" t="str">
        <f>BC$1</f>
        <v>6M 2022</v>
      </c>
      <c r="BD218" s="104" t="str">
        <f>BD$1</f>
        <v>9M 2022</v>
      </c>
      <c r="BE218" s="104" t="str">
        <f>BE$1</f>
        <v>12M 2022</v>
      </c>
      <c r="BF218" s="104"/>
      <c r="BG218" s="104" t="str">
        <f>BG$1</f>
        <v>3M 2023</v>
      </c>
      <c r="BH218" s="104" t="str">
        <f>BH$1</f>
        <v>6M 2023</v>
      </c>
      <c r="BI218" s="104" t="str">
        <f>BI$1</f>
        <v>9M 2023</v>
      </c>
      <c r="BJ218" s="104" t="str">
        <f>BJ$1</f>
        <v>12M 2023</v>
      </c>
      <c r="BL218" s="291"/>
      <c r="BM218" s="292"/>
    </row>
    <row r="219" spans="2:65" s="18" customFormat="1" ht="24" x14ac:dyDescent="0.25">
      <c r="B219" s="48" t="s">
        <v>16</v>
      </c>
      <c r="C219" s="16" t="s">
        <v>129</v>
      </c>
      <c r="D219" s="44">
        <f>D74/D144</f>
        <v>144.62632417179375</v>
      </c>
      <c r="E219" s="35">
        <f>E74/E144</f>
        <v>427.23326479323737</v>
      </c>
      <c r="F219" s="35">
        <f>F74/F144</f>
        <v>520.03344266512318</v>
      </c>
      <c r="G219" s="35">
        <f>G74/G144</f>
        <v>619.98076731343815</v>
      </c>
      <c r="H219" s="35"/>
      <c r="I219" s="35">
        <f>I74/I144</f>
        <v>113.00642463060018</v>
      </c>
      <c r="J219" s="35">
        <f>J74/J144</f>
        <v>299.19173095957365</v>
      </c>
      <c r="K219" s="35">
        <f>K74/K144</f>
        <v>430.36973779928519</v>
      </c>
      <c r="L219" s="35">
        <f>L74/L144</f>
        <v>496.32629992464206</v>
      </c>
      <c r="M219" s="35"/>
      <c r="N219" s="35">
        <f>N74/N144</f>
        <v>128.40719583742145</v>
      </c>
      <c r="O219" s="35">
        <f>O74/O144</f>
        <v>189.33892897574589</v>
      </c>
      <c r="P219" s="35">
        <f>P74/P144</f>
        <v>343.36692306388079</v>
      </c>
      <c r="Q219" s="35">
        <f>Q74/Q144</f>
        <v>559.47550472779699</v>
      </c>
      <c r="R219" s="35"/>
      <c r="S219" s="35">
        <f>S74/S144</f>
        <v>182.82123556283054</v>
      </c>
      <c r="T219" s="35">
        <f>T74/T144</f>
        <v>318.60661221531512</v>
      </c>
      <c r="U219" s="35">
        <f>U74/U144</f>
        <v>506.58173309693188</v>
      </c>
      <c r="V219" s="35">
        <f>V74/V144</f>
        <v>677.38553985619581</v>
      </c>
      <c r="W219" s="35"/>
      <c r="X219" s="35">
        <f>X74/X144</f>
        <v>129.95070234750088</v>
      </c>
      <c r="Y219" s="35">
        <f>Y74/Y144</f>
        <v>215.02085874551474</v>
      </c>
      <c r="Z219" s="35">
        <f>Z74/Z144</f>
        <v>285.91404879861102</v>
      </c>
      <c r="AA219" s="35">
        <f>AA74/AA144</f>
        <v>398.06130836325559</v>
      </c>
      <c r="AB219" s="35"/>
      <c r="AC219" s="35">
        <f>AC74/AC144</f>
        <v>118.85459050998868</v>
      </c>
      <c r="AD219" s="35">
        <f>AD74/AD144</f>
        <v>253.0602108777606</v>
      </c>
      <c r="AE219" s="35">
        <f>AE74/AE144</f>
        <v>350.06788447296964</v>
      </c>
      <c r="AF219" s="35">
        <f>AF74/AF144</f>
        <v>485.34006021980059</v>
      </c>
      <c r="AG219" s="35"/>
      <c r="AH219" s="35">
        <f>AH74/AH144</f>
        <v>132.770045165022</v>
      </c>
      <c r="AI219" s="35">
        <f>AI74/AI144</f>
        <v>263.79191826612032</v>
      </c>
      <c r="AJ219" s="35">
        <f>AJ74/AJ144</f>
        <v>409.64714384772395</v>
      </c>
      <c r="AK219" s="35">
        <f>AK74/AK144</f>
        <v>572.57629832333464</v>
      </c>
      <c r="AL219" s="35"/>
      <c r="AM219" s="35">
        <f>AM74/AM144</f>
        <v>155.92699513512613</v>
      </c>
      <c r="AN219" s="35">
        <f>AN74/AN144</f>
        <v>321.63322028087623</v>
      </c>
      <c r="AO219" s="35">
        <f>AO74/AO144</f>
        <v>449.85394651722754</v>
      </c>
      <c r="AP219" s="251">
        <f>AP74/AP144</f>
        <v>548.17945474009093</v>
      </c>
      <c r="AQ219" s="35"/>
      <c r="AR219" s="35">
        <f>AR74/AR144</f>
        <v>113.94689508268833</v>
      </c>
      <c r="AS219" s="35">
        <f>AS74/AS144</f>
        <v>203.97454858918806</v>
      </c>
      <c r="AT219" s="35">
        <f>AT74/AT144</f>
        <v>338.39706800720001</v>
      </c>
      <c r="AU219" s="35">
        <f>AU74/AU144</f>
        <v>484.0574165862746</v>
      </c>
      <c r="AV219" s="35"/>
      <c r="AW219" s="35">
        <f>AW74/AW144</f>
        <v>207.0178931254994</v>
      </c>
      <c r="AX219" s="177">
        <f>AX74/AX144</f>
        <v>534.3970833933555</v>
      </c>
      <c r="AY219" s="251">
        <f>AY74/AY144</f>
        <v>927.2193418757339</v>
      </c>
      <c r="AZ219" s="344"/>
      <c r="BA219" s="35"/>
      <c r="BB219" s="344"/>
      <c r="BC219" s="35">
        <f>BC74/BC144</f>
        <v>948.60250991185819</v>
      </c>
      <c r="BD219" s="35">
        <f>BD74/BD144</f>
        <v>1407.5353862929892</v>
      </c>
      <c r="BE219" s="35">
        <f>BE74/BE144</f>
        <v>2023.7959777911985</v>
      </c>
      <c r="BF219" s="35"/>
      <c r="BG219" s="344"/>
      <c r="BH219" s="35">
        <f>BH74/BH144</f>
        <v>546.1796940426218</v>
      </c>
      <c r="BI219" s="35">
        <f>BI74/BI144</f>
        <v>759.7220576249133</v>
      </c>
      <c r="BJ219" s="35">
        <f>BJ74/BJ144</f>
        <v>860.45660472089207</v>
      </c>
      <c r="BL219" s="291">
        <f t="shared" si="86"/>
        <v>-0.57483036127979292</v>
      </c>
      <c r="BM219" s="292">
        <f t="shared" si="87"/>
        <v>0.42516963872020708</v>
      </c>
    </row>
    <row r="220" spans="2:65" x14ac:dyDescent="0.25">
      <c r="B220" s="43" t="s">
        <v>17</v>
      </c>
      <c r="C220" s="37" t="s">
        <v>130</v>
      </c>
      <c r="D220" s="45">
        <f>D221-D219</f>
        <v>53.396422175375506</v>
      </c>
      <c r="E220" s="30">
        <f>E221-E219</f>
        <v>-8.3227259375306062</v>
      </c>
      <c r="F220" s="30">
        <f>F221-F219</f>
        <v>-128.85072995047915</v>
      </c>
      <c r="G220" s="30">
        <f>G221-G219</f>
        <v>-81.047441698908756</v>
      </c>
      <c r="H220" s="30"/>
      <c r="I220" s="30">
        <f>I221-I219</f>
        <v>68.126072689730449</v>
      </c>
      <c r="J220" s="30">
        <f>J221-J219</f>
        <v>74.79793273989344</v>
      </c>
      <c r="K220" s="30">
        <f>K221-K219</f>
        <v>51.143372236455036</v>
      </c>
      <c r="L220" s="30">
        <f>L221-L219</f>
        <v>136.14669680984673</v>
      </c>
      <c r="M220" s="30"/>
      <c r="N220" s="30">
        <f>N221-N219</f>
        <v>-58.496929268774096</v>
      </c>
      <c r="O220" s="30">
        <f>O221-O219</f>
        <v>-60.034991823805882</v>
      </c>
      <c r="P220" s="30">
        <f>P221-P219</f>
        <v>-98.960658758103079</v>
      </c>
      <c r="Q220" s="30">
        <f>Q221-Q219</f>
        <v>-106.39820726308307</v>
      </c>
      <c r="R220" s="30"/>
      <c r="S220" s="30">
        <f>S221-S219</f>
        <v>-11.030375338267532</v>
      </c>
      <c r="T220" s="30">
        <f>T221-T219</f>
        <v>-68.697209600535189</v>
      </c>
      <c r="U220" s="30">
        <f>U221-U219</f>
        <v>-40.926014335913862</v>
      </c>
      <c r="V220" s="30">
        <f>V221-V219</f>
        <v>48.082365042102879</v>
      </c>
      <c r="W220" s="30"/>
      <c r="X220" s="30">
        <f>X221-X219</f>
        <v>-54.510152314872499</v>
      </c>
      <c r="Y220" s="30">
        <f>Y221-Y219</f>
        <v>-84.217807718091649</v>
      </c>
      <c r="Z220" s="30">
        <f>Z221-Z219</f>
        <v>-19.717201503070896</v>
      </c>
      <c r="AA220" s="30">
        <f>AA221-AA219</f>
        <v>16.69279733392608</v>
      </c>
      <c r="AB220" s="30"/>
      <c r="AC220" s="30">
        <f>AC221-AC219</f>
        <v>-73.542658821209926</v>
      </c>
      <c r="AD220" s="30">
        <f>AD221-AD219</f>
        <v>-67.481573201899778</v>
      </c>
      <c r="AE220" s="30">
        <f>AE221-AE219</f>
        <v>-31.782275981239195</v>
      </c>
      <c r="AF220" s="30">
        <f>AF221-AF219</f>
        <v>-68.702669447448216</v>
      </c>
      <c r="AG220" s="30"/>
      <c r="AH220" s="30">
        <f>AH221-AH219</f>
        <v>-29.236835951990415</v>
      </c>
      <c r="AI220" s="30">
        <f>AI221-AI219</f>
        <v>-53.661445978003002</v>
      </c>
      <c r="AJ220" s="30">
        <f>AJ221-AJ219</f>
        <v>-29.233769235527177</v>
      </c>
      <c r="AK220" s="30">
        <f>AK221-AK219</f>
        <v>16.345653969681507</v>
      </c>
      <c r="AL220" s="30"/>
      <c r="AM220" s="30">
        <f>AM221-AM219</f>
        <v>-11.508141140319168</v>
      </c>
      <c r="AN220" s="30">
        <f>AN221-AN219</f>
        <v>-64.510303282602592</v>
      </c>
      <c r="AO220" s="30">
        <f>AO221-AO219</f>
        <v>-91.104797407454669</v>
      </c>
      <c r="AP220" s="239">
        <f>AP221-AP219</f>
        <v>32.192238951682384</v>
      </c>
      <c r="AQ220" s="30"/>
      <c r="AR220" s="30">
        <f>AR221-AR219</f>
        <v>-90.069868548306914</v>
      </c>
      <c r="AS220" s="30">
        <f>AS221-AS219</f>
        <v>-87.78833928679542</v>
      </c>
      <c r="AT220" s="30">
        <f>AT221-AT219</f>
        <v>-150.4567816462224</v>
      </c>
      <c r="AU220" s="30">
        <f>AU221-AU219</f>
        <v>-31.893483250723534</v>
      </c>
      <c r="AV220" s="30"/>
      <c r="AW220" s="30">
        <f>AW221-AW219</f>
        <v>-113.69169803097601</v>
      </c>
      <c r="AX220" s="190">
        <f>AX221-AX219</f>
        <v>-157.54307124172533</v>
      </c>
      <c r="AY220" s="239">
        <f>AY221-AY219</f>
        <v>-181.57668230025956</v>
      </c>
      <c r="AZ220" s="341"/>
      <c r="BA220" s="30"/>
      <c r="BB220" s="341"/>
      <c r="BC220" s="30">
        <f>BC221-BC219</f>
        <v>-369.81552475507067</v>
      </c>
      <c r="BD220" s="30">
        <f>BD221-BD219</f>
        <v>-432.04203162284819</v>
      </c>
      <c r="BE220" s="30">
        <f>BE221-BE219</f>
        <v>-692.12859631156493</v>
      </c>
      <c r="BF220" s="30"/>
      <c r="BG220" s="341"/>
      <c r="BH220" s="239">
        <f>BH221-BH219</f>
        <v>25.266711400319309</v>
      </c>
      <c r="BI220" s="239">
        <f>BI221-BI219</f>
        <v>-27.160571460358483</v>
      </c>
      <c r="BJ220" s="239">
        <f>BJ221-BJ219</f>
        <v>209.41597670757551</v>
      </c>
      <c r="BL220" s="291">
        <f t="shared" si="86"/>
        <v>-1.3025680167292293</v>
      </c>
      <c r="BM220" s="292">
        <f t="shared" si="87"/>
        <v>-0.30256801672922923</v>
      </c>
    </row>
    <row r="221" spans="2:65" s="18" customFormat="1" ht="24" x14ac:dyDescent="0.25">
      <c r="B221" s="38" t="s">
        <v>18</v>
      </c>
      <c r="C221" s="3" t="s">
        <v>131</v>
      </c>
      <c r="D221" s="47">
        <f>D76/D144</f>
        <v>198.02274634716926</v>
      </c>
      <c r="E221" s="32">
        <f>E76/E144</f>
        <v>418.91053885570676</v>
      </c>
      <c r="F221" s="32">
        <f>F76/F144</f>
        <v>391.18271271464403</v>
      </c>
      <c r="G221" s="32">
        <f>G76/G144</f>
        <v>538.93332561452939</v>
      </c>
      <c r="H221" s="32"/>
      <c r="I221" s="32">
        <f>I76/I144</f>
        <v>181.13249732033063</v>
      </c>
      <c r="J221" s="32">
        <f>J76/J144</f>
        <v>373.98966369946709</v>
      </c>
      <c r="K221" s="32">
        <f>K76/K144</f>
        <v>481.51311003574023</v>
      </c>
      <c r="L221" s="32">
        <f>L76/L144</f>
        <v>632.47299673448879</v>
      </c>
      <c r="M221" s="32"/>
      <c r="N221" s="32">
        <f>N76/N144</f>
        <v>69.910266568647359</v>
      </c>
      <c r="O221" s="32">
        <f>O76/O144</f>
        <v>129.30393715194</v>
      </c>
      <c r="P221" s="32">
        <f>P76/P144</f>
        <v>244.40626430577771</v>
      </c>
      <c r="Q221" s="32">
        <f>Q76/Q144</f>
        <v>453.07729746471392</v>
      </c>
      <c r="R221" s="32"/>
      <c r="S221" s="32">
        <f>S76/S144</f>
        <v>171.790860224563</v>
      </c>
      <c r="T221" s="32">
        <f>T76/T144</f>
        <v>249.90940261477994</v>
      </c>
      <c r="U221" s="32">
        <f>U76/U144</f>
        <v>465.65571876101802</v>
      </c>
      <c r="V221" s="32">
        <f>V76/V144</f>
        <v>725.46790489829868</v>
      </c>
      <c r="W221" s="32"/>
      <c r="X221" s="32">
        <f>X76/X144</f>
        <v>75.44055003262838</v>
      </c>
      <c r="Y221" s="32">
        <f>Y76/Y144</f>
        <v>130.80305102742309</v>
      </c>
      <c r="Z221" s="32">
        <f>Z76/Z144</f>
        <v>266.19684729554012</v>
      </c>
      <c r="AA221" s="32">
        <f>AA76/AA144</f>
        <v>414.75410569718167</v>
      </c>
      <c r="AB221" s="32"/>
      <c r="AC221" s="32">
        <f>AC76/AC144</f>
        <v>45.311931688778756</v>
      </c>
      <c r="AD221" s="32">
        <f>AD76/AD144</f>
        <v>185.57863767586082</v>
      </c>
      <c r="AE221" s="32">
        <f>AE76/AE144</f>
        <v>318.28560849173044</v>
      </c>
      <c r="AF221" s="32">
        <f>AF76/AF144</f>
        <v>416.63739077235238</v>
      </c>
      <c r="AG221" s="32"/>
      <c r="AH221" s="32">
        <f>AH76/AH144</f>
        <v>103.53320921303158</v>
      </c>
      <c r="AI221" s="32">
        <f>AI76/AI144</f>
        <v>210.13047228811732</v>
      </c>
      <c r="AJ221" s="32">
        <f>AJ76/AJ144</f>
        <v>380.41337461219678</v>
      </c>
      <c r="AK221" s="32">
        <f>AK76/AK144</f>
        <v>588.92195229301615</v>
      </c>
      <c r="AL221" s="32"/>
      <c r="AM221" s="32">
        <f>AM76/AM144</f>
        <v>144.41885399480697</v>
      </c>
      <c r="AN221" s="32">
        <f>AN76/AN144</f>
        <v>257.12291699827364</v>
      </c>
      <c r="AO221" s="32">
        <f>AO76/AO144</f>
        <v>358.74914910977287</v>
      </c>
      <c r="AP221" s="226">
        <f>AP76/AP144</f>
        <v>580.37169369177332</v>
      </c>
      <c r="AQ221" s="32"/>
      <c r="AR221" s="32">
        <f>AR76/AR144</f>
        <v>23.877026534381411</v>
      </c>
      <c r="AS221" s="32">
        <f>AS76/AS144</f>
        <v>116.18620930239264</v>
      </c>
      <c r="AT221" s="32">
        <f>AT76/AT144</f>
        <v>187.94028636097761</v>
      </c>
      <c r="AU221" s="32">
        <f>AU76/AU144</f>
        <v>452.16393333555106</v>
      </c>
      <c r="AV221" s="32"/>
      <c r="AW221" s="32">
        <f>AW76/AW144</f>
        <v>93.326195094523385</v>
      </c>
      <c r="AX221" s="155">
        <f>AX76/AX144</f>
        <v>376.85401215163017</v>
      </c>
      <c r="AY221" s="226">
        <f>AY76/AY144</f>
        <v>745.64265957547434</v>
      </c>
      <c r="AZ221" s="323"/>
      <c r="BA221" s="32"/>
      <c r="BB221" s="323"/>
      <c r="BC221" s="32">
        <f>BC76/BC144</f>
        <v>578.78698515678752</v>
      </c>
      <c r="BD221" s="32">
        <f>BD76/BD144</f>
        <v>975.493354670141</v>
      </c>
      <c r="BE221" s="32">
        <f>BE76/BE144</f>
        <v>1331.6673814796336</v>
      </c>
      <c r="BF221" s="32"/>
      <c r="BG221" s="323"/>
      <c r="BH221" s="32">
        <f>BH76/BH144</f>
        <v>571.44640544294111</v>
      </c>
      <c r="BI221" s="32">
        <f>BI76/BI144</f>
        <v>732.56148616455482</v>
      </c>
      <c r="BJ221" s="32">
        <f>BJ76/BJ144</f>
        <v>1069.8725814284676</v>
      </c>
      <c r="BL221" s="291">
        <f t="shared" si="86"/>
        <v>-0.19659173431152321</v>
      </c>
      <c r="BM221" s="292">
        <f t="shared" si="87"/>
        <v>0.80340826568847679</v>
      </c>
    </row>
    <row r="222" spans="2:65" x14ac:dyDescent="0.25">
      <c r="B222" s="43" t="s">
        <v>19</v>
      </c>
      <c r="C222" s="37" t="s">
        <v>132</v>
      </c>
      <c r="D222" s="45">
        <f>D77/D144</f>
        <v>-80.755480072164474</v>
      </c>
      <c r="E222" s="30">
        <f>E77/E144</f>
        <v>-87.829237246646429</v>
      </c>
      <c r="F222" s="30">
        <f>F77/F144</f>
        <v>-112.90115119943405</v>
      </c>
      <c r="G222" s="30">
        <f>G77/G144</f>
        <v>-129.5472599853986</v>
      </c>
      <c r="H222" s="30"/>
      <c r="I222" s="30">
        <f>I77/I144</f>
        <v>-13.513424650327806</v>
      </c>
      <c r="J222" s="30">
        <f>J77/J144</f>
        <v>-38.46290248219519</v>
      </c>
      <c r="K222" s="30">
        <f>K77/K144</f>
        <v>-49.214030426669197</v>
      </c>
      <c r="L222" s="30">
        <f>L77/L144</f>
        <v>-81.794775182115046</v>
      </c>
      <c r="M222" s="30"/>
      <c r="N222" s="30">
        <f>N77/N144</f>
        <v>-4.490962295940113</v>
      </c>
      <c r="O222" s="30">
        <f>O77/O144</f>
        <v>-22.041418426740158</v>
      </c>
      <c r="P222" s="30">
        <f>P77/P144</f>
        <v>-43.913439094829293</v>
      </c>
      <c r="Q222" s="30">
        <f>Q77/Q144</f>
        <v>-52.314187034930782</v>
      </c>
      <c r="R222" s="30"/>
      <c r="S222" s="30">
        <f>S77/S144</f>
        <v>-1.6400849628327805</v>
      </c>
      <c r="T222" s="30">
        <f>T77/T144</f>
        <v>-16.551445376745743</v>
      </c>
      <c r="U222" s="30">
        <f>U77/U144</f>
        <v>-19.484561647972171</v>
      </c>
      <c r="V222" s="30">
        <f>V77/V144</f>
        <v>-40.651006678379666</v>
      </c>
      <c r="W222" s="30"/>
      <c r="X222" s="30">
        <f>X77/X144</f>
        <v>-10.759993192930832</v>
      </c>
      <c r="Y222" s="30">
        <f>Y77/Y144</f>
        <v>-45.745484875096601</v>
      </c>
      <c r="Z222" s="30">
        <f>Z77/Z144</f>
        <v>-53.33005688441888</v>
      </c>
      <c r="AA222" s="30">
        <f>AA77/AA144</f>
        <v>-58.611260701515185</v>
      </c>
      <c r="AB222" s="30"/>
      <c r="AC222" s="30">
        <f>AC77/AC144</f>
        <v>-9.3989115618509569</v>
      </c>
      <c r="AD222" s="30">
        <f>AD77/AD144</f>
        <v>-22.384636344509556</v>
      </c>
      <c r="AE222" s="30">
        <f>AE77/AE144</f>
        <v>-33.565100523876133</v>
      </c>
      <c r="AF222" s="30">
        <f>AF77/AF144</f>
        <v>-47.007089621938242</v>
      </c>
      <c r="AG222" s="30"/>
      <c r="AH222" s="30">
        <f>AH77/AH144</f>
        <v>-12.728484202790773</v>
      </c>
      <c r="AI222" s="30">
        <f>AI77/AI144</f>
        <v>-26.401094457623465</v>
      </c>
      <c r="AJ222" s="30">
        <f>AJ77/AJ144</f>
        <v>-40.513837208923789</v>
      </c>
      <c r="AK222" s="30">
        <f>AK77/AK144</f>
        <v>-58.334050947410049</v>
      </c>
      <c r="AL222" s="30"/>
      <c r="AM222" s="30">
        <f>AM77/AM144</f>
        <v>-21.050371179138356</v>
      </c>
      <c r="AN222" s="30">
        <f>AN77/AN144</f>
        <v>-41.246801268473064</v>
      </c>
      <c r="AO222" s="30">
        <f>AO77/AO144</f>
        <v>-59.066763574676273</v>
      </c>
      <c r="AP222" s="239">
        <f>AP77/AP144</f>
        <v>-76.44884384447009</v>
      </c>
      <c r="AQ222" s="30"/>
      <c r="AR222" s="30">
        <f>AR77/AR144</f>
        <v>-4.0523155443208836</v>
      </c>
      <c r="AS222" s="30">
        <f>AS77/AS144</f>
        <v>-10.897862808015985</v>
      </c>
      <c r="AT222" s="30">
        <f>AT77/AT144</f>
        <v>-21.291987035482876</v>
      </c>
      <c r="AU222" s="30">
        <f>AU77/AU144</f>
        <v>-24.97699122894559</v>
      </c>
      <c r="AV222" s="30"/>
      <c r="AW222" s="30">
        <f>AW77/AW144</f>
        <v>-21.84516299128077</v>
      </c>
      <c r="AX222" s="190">
        <f>AX77/AX144</f>
        <v>-73.399831175003129</v>
      </c>
      <c r="AY222" s="239">
        <f>AY77/AY144</f>
        <v>-151.985006884456</v>
      </c>
      <c r="AZ222" s="341"/>
      <c r="BA222" s="30"/>
      <c r="BB222" s="341"/>
      <c r="BC222" s="30">
        <f>BC77/BC144</f>
        <v>-200.2555784920869</v>
      </c>
      <c r="BD222" s="30">
        <f>BD77/BD144</f>
        <v>-270.30242092517722</v>
      </c>
      <c r="BE222" s="30">
        <f>BE77/BE144</f>
        <v>-346.53840879715938</v>
      </c>
      <c r="BF222" s="30"/>
      <c r="BG222" s="341"/>
      <c r="BH222" s="30">
        <f>BH77/BH144</f>
        <v>-141.43116479149435</v>
      </c>
      <c r="BI222" s="30">
        <f>BI77/BI144</f>
        <v>-178.73252278900131</v>
      </c>
      <c r="BJ222" s="30">
        <f>BJ77/BJ144</f>
        <v>-263.85803070151769</v>
      </c>
      <c r="BL222" s="291">
        <f t="shared" si="86"/>
        <v>-0.23858936267014863</v>
      </c>
      <c r="BM222" s="292">
        <f t="shared" si="87"/>
        <v>0.76141063732985137</v>
      </c>
    </row>
    <row r="223" spans="2:65" x14ac:dyDescent="0.25">
      <c r="B223" s="43" t="s">
        <v>20</v>
      </c>
      <c r="C223" s="37" t="s">
        <v>137</v>
      </c>
      <c r="D223" s="45">
        <f>D78/D144</f>
        <v>-17.049847674810504</v>
      </c>
      <c r="E223" s="30">
        <f>E78/E144</f>
        <v>-57.900062012467771</v>
      </c>
      <c r="F223" s="30">
        <f>F78/F144</f>
        <v>-79.169078397324583</v>
      </c>
      <c r="G223" s="30">
        <f>G78/G144</f>
        <v>-110.47538183958396</v>
      </c>
      <c r="H223" s="30"/>
      <c r="I223" s="30">
        <f>I78/I144</f>
        <v>-21.470234298452695</v>
      </c>
      <c r="J223" s="30">
        <f>J78/J144</f>
        <v>-59.612662774165052</v>
      </c>
      <c r="K223" s="30">
        <f>K78/K144</f>
        <v>-69.772590694879341</v>
      </c>
      <c r="L223" s="30">
        <f>L78/L144</f>
        <v>-99.786485807586033</v>
      </c>
      <c r="M223" s="30"/>
      <c r="N223" s="30">
        <f>N78/N144</f>
        <v>-12.185668395353428</v>
      </c>
      <c r="O223" s="30">
        <f>O78/O144</f>
        <v>-34.820295257807409</v>
      </c>
      <c r="P223" s="30">
        <f>P78/P144</f>
        <v>-47.53050486325796</v>
      </c>
      <c r="Q223" s="30">
        <f>Q78/Q144</f>
        <v>-70.37689638928002</v>
      </c>
      <c r="R223" s="30"/>
      <c r="S223" s="30">
        <f>S78/S144</f>
        <v>-13.040283380954754</v>
      </c>
      <c r="T223" s="30">
        <f>T78/T144</f>
        <v>-41.239232849218077</v>
      </c>
      <c r="U223" s="30">
        <f>U78/U144</f>
        <v>-56.260617399123106</v>
      </c>
      <c r="V223" s="30">
        <f>V78/V144</f>
        <v>-85.534442623515574</v>
      </c>
      <c r="W223" s="30"/>
      <c r="X223" s="30">
        <f>X78/X144</f>
        <v>-13.547139623976427</v>
      </c>
      <c r="Y223" s="30">
        <f>Y78/Y144</f>
        <v>-31.127994841890565</v>
      </c>
      <c r="Z223" s="30">
        <f>Z78/Z144</f>
        <v>-58.478762321422572</v>
      </c>
      <c r="AA223" s="30">
        <f>AA78/AA144</f>
        <v>-86.104402333709757</v>
      </c>
      <c r="AB223" s="30"/>
      <c r="AC223" s="30">
        <f>AC78/AC144</f>
        <v>-16.044434926559319</v>
      </c>
      <c r="AD223" s="30">
        <f>AD78/AD144</f>
        <v>-48.56327884910548</v>
      </c>
      <c r="AE223" s="30">
        <f>AE78/AE144</f>
        <v>-55.438986258536985</v>
      </c>
      <c r="AF223" s="30">
        <f>AF78/AF144</f>
        <v>-84.571632258208254</v>
      </c>
      <c r="AG223" s="30"/>
      <c r="AH223" s="30">
        <f>AH78/AH144</f>
        <v>-10.108948089233003</v>
      </c>
      <c r="AI223" s="30">
        <f>AI78/AI144</f>
        <v>-24.227679534181583</v>
      </c>
      <c r="AJ223" s="30">
        <f>AJ78/AJ144</f>
        <v>-49.970863893690648</v>
      </c>
      <c r="AK223" s="30">
        <f>AK78/AK144</f>
        <v>-77.598002162410424</v>
      </c>
      <c r="AL223" s="30"/>
      <c r="AM223" s="30">
        <f>AM78/AM144</f>
        <v>-12.29450558091917</v>
      </c>
      <c r="AN223" s="30">
        <f>AN78/AN144</f>
        <v>-34.053481566735641</v>
      </c>
      <c r="AO223" s="30">
        <f>AO78/AO144</f>
        <v>-46.820090689916391</v>
      </c>
      <c r="AP223" s="239">
        <f>AP78/AP144</f>
        <v>-67.103208256289776</v>
      </c>
      <c r="AQ223" s="30"/>
      <c r="AR223" s="30">
        <f>AR78/AR144</f>
        <v>-8.1648885688547157</v>
      </c>
      <c r="AS223" s="30">
        <f>AS78/AS144</f>
        <v>-31.569205753379638</v>
      </c>
      <c r="AT223" s="30">
        <f>AT78/AT144</f>
        <v>-40.210348442590757</v>
      </c>
      <c r="AU223" s="30">
        <f>AU78/AU144</f>
        <v>-64.175066254172066</v>
      </c>
      <c r="AV223" s="30"/>
      <c r="AW223" s="30">
        <f>AW78/AW144</f>
        <v>-9.1873437949783039</v>
      </c>
      <c r="AX223" s="190">
        <f>AX78/AX144</f>
        <v>-28.393294928114749</v>
      </c>
      <c r="AY223" s="239">
        <f>AY78/AY144</f>
        <v>-36.401814415604946</v>
      </c>
      <c r="AZ223" s="341"/>
      <c r="BA223" s="30"/>
      <c r="BB223" s="341"/>
      <c r="BC223" s="30">
        <f>BC78/BC144</f>
        <v>-13.381827713883155</v>
      </c>
      <c r="BD223" s="30">
        <f>BD78/BD144</f>
        <v>-21.738052921891704</v>
      </c>
      <c r="BE223" s="30">
        <f>BE78/BE144</f>
        <v>-30.38684510732406</v>
      </c>
      <c r="BF223" s="30"/>
      <c r="BG223" s="341"/>
      <c r="BH223" s="30">
        <f>BH78/BH144</f>
        <v>-20.754334222804797</v>
      </c>
      <c r="BI223" s="30">
        <f>BI78/BI144</f>
        <v>-45.831952731415086</v>
      </c>
      <c r="BJ223" s="30">
        <f>BJ78/BJ144</f>
        <v>-74.290352929031769</v>
      </c>
      <c r="BL223" s="291">
        <f t="shared" si="86"/>
        <v>1.4448195482829433</v>
      </c>
      <c r="BM223" s="292">
        <f t="shared" si="87"/>
        <v>2.4448195482829433</v>
      </c>
    </row>
    <row r="224" spans="2:65" x14ac:dyDescent="0.25">
      <c r="B224" s="79" t="s">
        <v>172</v>
      </c>
      <c r="C224" s="81" t="s">
        <v>128</v>
      </c>
      <c r="D224" s="103">
        <f>SUM(D221:D223)</f>
        <v>100.21741860019428</v>
      </c>
      <c r="E224" s="87">
        <f>SUM(E221:E223)</f>
        <v>273.1812395965926</v>
      </c>
      <c r="F224" s="87">
        <f>SUM(F221:F223)</f>
        <v>199.1124831178854</v>
      </c>
      <c r="G224" s="87">
        <f>SUM(G221:G223)</f>
        <v>298.91068378954685</v>
      </c>
      <c r="H224" s="87"/>
      <c r="I224" s="87">
        <f>SUM(I221:I223)</f>
        <v>146.14883837155014</v>
      </c>
      <c r="J224" s="87">
        <f>SUM(J221:J223)</f>
        <v>275.91409844310681</v>
      </c>
      <c r="K224" s="87">
        <f>SUM(K221:K223)</f>
        <v>362.5264889141917</v>
      </c>
      <c r="L224" s="87">
        <f>SUM(L221:L223)</f>
        <v>450.89173574478775</v>
      </c>
      <c r="M224" s="87"/>
      <c r="N224" s="87">
        <f>SUM(N221:N223)</f>
        <v>53.233635877353819</v>
      </c>
      <c r="O224" s="87">
        <f>SUM(O221:O223)</f>
        <v>72.442223467392438</v>
      </c>
      <c r="P224" s="87">
        <f>SUM(P221:P223)</f>
        <v>152.96232034769045</v>
      </c>
      <c r="Q224" s="87">
        <f>SUM(Q221:Q223)</f>
        <v>330.38621404050309</v>
      </c>
      <c r="R224" s="87"/>
      <c r="S224" s="87">
        <f>SUM(S221:S223)</f>
        <v>157.11049188077547</v>
      </c>
      <c r="T224" s="87">
        <f>SUM(T221:T223)</f>
        <v>192.11872438881613</v>
      </c>
      <c r="U224" s="87">
        <f>SUM(U221:U223)</f>
        <v>389.91053971392273</v>
      </c>
      <c r="V224" s="87">
        <f>SUM(V221:V223)</f>
        <v>599.28245559640345</v>
      </c>
      <c r="W224" s="87"/>
      <c r="X224" s="87">
        <f>SUM(X221:X223)</f>
        <v>51.133417215721117</v>
      </c>
      <c r="Y224" s="87">
        <f>SUM(Y221:Y223)</f>
        <v>53.929571310435932</v>
      </c>
      <c r="Z224" s="87">
        <f>SUM(Z221:Z223)</f>
        <v>154.38802808969868</v>
      </c>
      <c r="AA224" s="87">
        <f>SUM(AA221:AA223)</f>
        <v>270.03844266195676</v>
      </c>
      <c r="AB224" s="87"/>
      <c r="AC224" s="87">
        <f>SUM(AC221:AC223)</f>
        <v>19.868585200368479</v>
      </c>
      <c r="AD224" s="87">
        <f>SUM(AD221:AD223)</f>
        <v>114.6307224822458</v>
      </c>
      <c r="AE224" s="87">
        <f>SUM(AE221:AE223)</f>
        <v>229.2815217093173</v>
      </c>
      <c r="AF224" s="87">
        <f>SUM(AF221:AF223)</f>
        <v>285.0586688922059</v>
      </c>
      <c r="AG224" s="87"/>
      <c r="AH224" s="87">
        <f>SUM(AH221:AH223)</f>
        <v>80.69577692100782</v>
      </c>
      <c r="AI224" s="87">
        <f>SUM(AI221:AI223)</f>
        <v>159.50169829631227</v>
      </c>
      <c r="AJ224" s="87">
        <f>SUM(AJ221:AJ223)</f>
        <v>289.92867350958232</v>
      </c>
      <c r="AK224" s="87">
        <f>SUM(AK221:AK223)</f>
        <v>452.98989918319563</v>
      </c>
      <c r="AL224" s="87"/>
      <c r="AM224" s="87">
        <f>SUM(AM221:AM223)</f>
        <v>111.07397723474945</v>
      </c>
      <c r="AN224" s="87">
        <f>SUM(AN221:AN223)</f>
        <v>181.82263416306495</v>
      </c>
      <c r="AO224" s="87">
        <f>SUM(AO221:AO223)</f>
        <v>252.86229484518023</v>
      </c>
      <c r="AP224" s="240">
        <f>SUM(AP221:AP223)</f>
        <v>436.81964159101346</v>
      </c>
      <c r="AQ224" s="87"/>
      <c r="AR224" s="87">
        <f>SUM(AR221:AR223)</f>
        <v>11.659822421205812</v>
      </c>
      <c r="AS224" s="87">
        <f>SUM(AS221:AS223)</f>
        <v>73.71914074099702</v>
      </c>
      <c r="AT224" s="87">
        <f>SUM(AT221:AT223)</f>
        <v>126.43795088290399</v>
      </c>
      <c r="AU224" s="87">
        <f>SUM(AU221:AU223)</f>
        <v>363.01187585243343</v>
      </c>
      <c r="AV224" s="87"/>
      <c r="AW224" s="87">
        <f>SUM(AW221:AW223)</f>
        <v>62.293688308264308</v>
      </c>
      <c r="AX224" s="198">
        <f>SUM(AX221:AX223)</f>
        <v>275.06088604851232</v>
      </c>
      <c r="AY224" s="240">
        <f>SUM(AY221:AY223)</f>
        <v>557.25583827541345</v>
      </c>
      <c r="AZ224" s="345"/>
      <c r="BA224" s="87"/>
      <c r="BB224" s="345"/>
      <c r="BC224" s="87">
        <f>SUM(BC221:BC223)</f>
        <v>365.1495789508175</v>
      </c>
      <c r="BD224" s="87">
        <f>SUM(BD221:BD223)</f>
        <v>683.45288082307206</v>
      </c>
      <c r="BE224" s="87">
        <f>SUM(BE221:BE223)</f>
        <v>954.74212757515022</v>
      </c>
      <c r="BF224" s="87"/>
      <c r="BG224" s="345"/>
      <c r="BH224" s="87">
        <f>SUM(BH221:BH223)</f>
        <v>409.26090642864199</v>
      </c>
      <c r="BI224" s="87">
        <f>SUM(BI221:BI223)</f>
        <v>507.99701064413841</v>
      </c>
      <c r="BJ224" s="87">
        <f>SUM(BJ221:BJ223)</f>
        <v>731.72419779791812</v>
      </c>
      <c r="BL224" s="291">
        <f t="shared" si="86"/>
        <v>-0.23358970274376811</v>
      </c>
      <c r="BM224" s="292">
        <f t="shared" si="87"/>
        <v>0.76641029725623189</v>
      </c>
    </row>
    <row r="225" spans="2:65" x14ac:dyDescent="0.25">
      <c r="B225" s="38" t="s">
        <v>254</v>
      </c>
      <c r="C225" s="31" t="s">
        <v>255</v>
      </c>
      <c r="D225" s="47">
        <f>D80/D144</f>
        <v>-89.908208378215846</v>
      </c>
      <c r="E225" s="32">
        <f>E80/E144</f>
        <v>-218.05541956330168</v>
      </c>
      <c r="F225" s="32">
        <f>F80/F144</f>
        <v>-409.89774262010422</v>
      </c>
      <c r="G225" s="32">
        <f>G80/G144</f>
        <v>-518.51065677373288</v>
      </c>
      <c r="H225" s="32"/>
      <c r="I225" s="32">
        <f>I80/I144</f>
        <v>-93.607591190956853</v>
      </c>
      <c r="J225" s="32">
        <f>J80/J144</f>
        <v>-214.07684197969493</v>
      </c>
      <c r="K225" s="32">
        <f>K80/K144</f>
        <v>-332.41610525982856</v>
      </c>
      <c r="L225" s="32">
        <f>L80/L144</f>
        <v>-453.4978648580759</v>
      </c>
      <c r="M225" s="32"/>
      <c r="N225" s="32">
        <f>N80/N144</f>
        <v>-63.788827515582497</v>
      </c>
      <c r="O225" s="32">
        <f>O80/O144</f>
        <v>-113.98072019119716</v>
      </c>
      <c r="P225" s="32">
        <f>P80/P144</f>
        <v>-213.5199136425548</v>
      </c>
      <c r="Q225" s="32">
        <f>Q80/Q144</f>
        <v>-298.73743223230622</v>
      </c>
      <c r="R225" s="32"/>
      <c r="S225" s="32">
        <f>S80/S144</f>
        <v>-59.043058661980098</v>
      </c>
      <c r="T225" s="32">
        <f>T80/T144</f>
        <v>-107.32305633763555</v>
      </c>
      <c r="U225" s="32">
        <f>U80/U144</f>
        <v>-171.58223075456706</v>
      </c>
      <c r="V225" s="32">
        <f>V80/V144</f>
        <v>-247.82677880963746</v>
      </c>
      <c r="W225" s="32"/>
      <c r="X225" s="32">
        <f>X80/X144</f>
        <v>-54.134959526077914</v>
      </c>
      <c r="Y225" s="32">
        <f>Y80/Y144</f>
        <v>-95.405098045355487</v>
      </c>
      <c r="Z225" s="32">
        <f>Z80/Z144</f>
        <v>-144.80734041572873</v>
      </c>
      <c r="AA225" s="32">
        <f>AA80/AA144</f>
        <v>-180.92068459861954</v>
      </c>
      <c r="AB225" s="32"/>
      <c r="AC225" s="32">
        <f>AC80/AC144</f>
        <v>-41.844702107191786</v>
      </c>
      <c r="AD225" s="32">
        <f>AD80/AD144</f>
        <v>-98.333741476420258</v>
      </c>
      <c r="AE225" s="32">
        <f>AE80/AE144</f>
        <v>-140.24314983954579</v>
      </c>
      <c r="AF225" s="32">
        <f>AF80/AF144</f>
        <v>-193.63219308723302</v>
      </c>
      <c r="AG225" s="32"/>
      <c r="AH225" s="32">
        <f>AH80/AH144</f>
        <v>-45.93857627333189</v>
      </c>
      <c r="AI225" s="32">
        <f>AI80/AI144</f>
        <v>-104.47554992452017</v>
      </c>
      <c r="AJ225" s="32">
        <f>AJ80/AJ144</f>
        <v>-149.81492875489536</v>
      </c>
      <c r="AK225" s="32">
        <f>AK80/AK144</f>
        <v>-231.90097563620475</v>
      </c>
      <c r="AL225" s="32"/>
      <c r="AM225" s="32">
        <f>AM80/AM144</f>
        <v>-65.63118600392275</v>
      </c>
      <c r="AN225" s="32">
        <f>AN80/AN144</f>
        <v>-127.24523404307422</v>
      </c>
      <c r="AO225" s="32">
        <f>AO80/AO144</f>
        <v>-195.08627220189646</v>
      </c>
      <c r="AP225" s="226">
        <f>AP80/AP144</f>
        <v>-293.96271941003556</v>
      </c>
      <c r="AQ225" s="32"/>
      <c r="AR225" s="32">
        <f>AR80/AR144</f>
        <v>-55.858684157404589</v>
      </c>
      <c r="AS225" s="32">
        <f>AS80/AS144</f>
        <v>-106.81635371349</v>
      </c>
      <c r="AT225" s="32">
        <f>AT80/AT144</f>
        <v>-164.83982265625662</v>
      </c>
      <c r="AU225" s="32">
        <f>AU80/AU144</f>
        <v>-248.74422008582548</v>
      </c>
      <c r="AV225" s="32"/>
      <c r="AW225" s="32">
        <f>AW80/AW144</f>
        <v>-43.932452173351592</v>
      </c>
      <c r="AX225" s="155">
        <f>AX80/AX144</f>
        <v>-102.14316198179544</v>
      </c>
      <c r="AY225" s="226">
        <f>AY80/AY144</f>
        <v>-190.61633109166257</v>
      </c>
      <c r="AZ225" s="323"/>
      <c r="BA225" s="32"/>
      <c r="BB225" s="323"/>
      <c r="BC225" s="32">
        <f>BC80/BC144</f>
        <v>-186.67715193813689</v>
      </c>
      <c r="BD225" s="32">
        <f>BD80/BD144</f>
        <v>-290.66679884158128</v>
      </c>
      <c r="BE225" s="32">
        <f>BE80/BE144</f>
        <v>-429.76306138346939</v>
      </c>
      <c r="BF225" s="32"/>
      <c r="BG225" s="323"/>
      <c r="BH225" s="32">
        <f>BH80/BH144</f>
        <v>-228.25866454441893</v>
      </c>
      <c r="BI225" s="32">
        <f>BI80/BI144</f>
        <v>-345.97682523635501</v>
      </c>
      <c r="BJ225" s="32">
        <f>BJ80/BJ144</f>
        <v>-531.10622593745677</v>
      </c>
      <c r="BL225" s="291">
        <f t="shared" si="86"/>
        <v>0.23581171501280052</v>
      </c>
      <c r="BM225" s="292">
        <f t="shared" si="87"/>
        <v>1.2358117150128005</v>
      </c>
    </row>
    <row r="226" spans="2:65" x14ac:dyDescent="0.25">
      <c r="B226" s="220" t="s">
        <v>224</v>
      </c>
      <c r="C226" s="221" t="s">
        <v>212</v>
      </c>
      <c r="D226" s="30">
        <f t="shared" ref="D226:G231" si="92">D81/D$144</f>
        <v>-25.442602150395519</v>
      </c>
      <c r="E226" s="30">
        <f t="shared" si="92"/>
        <v>-50.393289598224484</v>
      </c>
      <c r="F226" s="30">
        <f t="shared" si="92"/>
        <v>-88.816001029005079</v>
      </c>
      <c r="G226" s="30">
        <f t="shared" si="92"/>
        <v>-118.70877274233024</v>
      </c>
      <c r="H226" s="30"/>
      <c r="I226" s="30">
        <f t="shared" ref="I226:L231" si="93">I81/I$144</f>
        <v>-28.769456372352387</v>
      </c>
      <c r="J226" s="30">
        <f t="shared" si="93"/>
        <v>-80.085372812885879</v>
      </c>
      <c r="K226" s="30">
        <f t="shared" si="93"/>
        <v>-147.10440585760824</v>
      </c>
      <c r="L226" s="30">
        <f t="shared" si="93"/>
        <v>-225.91685506154232</v>
      </c>
      <c r="M226" s="30"/>
      <c r="N226" s="30">
        <f t="shared" ref="N226:Q231" si="94">N81/N$144</f>
        <v>-43.193331636111914</v>
      </c>
      <c r="O226" s="30">
        <f t="shared" si="94"/>
        <v>-79.389129664147106</v>
      </c>
      <c r="P226" s="30">
        <f t="shared" si="94"/>
        <v>-140.9807899897705</v>
      </c>
      <c r="Q226" s="30">
        <f t="shared" si="94"/>
        <v>-186.27494358656696</v>
      </c>
      <c r="R226" s="30"/>
      <c r="S226" s="30">
        <f t="shared" ref="S226:V231" si="95">S81/S$144</f>
        <v>-47.305195692686674</v>
      </c>
      <c r="T226" s="30">
        <f t="shared" si="95"/>
        <v>-79.185599197167789</v>
      </c>
      <c r="U226" s="30">
        <f t="shared" si="95"/>
        <v>-105.7058556590421</v>
      </c>
      <c r="V226" s="30">
        <f t="shared" si="95"/>
        <v>-167.16455127227152</v>
      </c>
      <c r="W226" s="30"/>
      <c r="X226" s="30">
        <f t="shared" ref="X226:AA231" si="96">X81/X$144</f>
        <v>-41.150609085293382</v>
      </c>
      <c r="Y226" s="30">
        <f t="shared" si="96"/>
        <v>-67.394172645794157</v>
      </c>
      <c r="Z226" s="30">
        <f t="shared" si="96"/>
        <v>-96.070162813182449</v>
      </c>
      <c r="AA226" s="30">
        <f t="shared" si="96"/>
        <v>-105.85530820512898</v>
      </c>
      <c r="AB226" s="30"/>
      <c r="AC226" s="30">
        <f t="shared" ref="AC226:AF229" si="97">AC81/AC$144</f>
        <v>-14.259831465448379</v>
      </c>
      <c r="AD226" s="30">
        <f t="shared" si="97"/>
        <v>-35.180784393528114</v>
      </c>
      <c r="AE226" s="30">
        <f t="shared" si="97"/>
        <v>-45.016319701582596</v>
      </c>
      <c r="AF226" s="30">
        <f t="shared" si="97"/>
        <v>-78.110942215382607</v>
      </c>
      <c r="AG226" s="30"/>
      <c r="AH226" s="30">
        <f t="shared" ref="AH226:AK229" si="98">AH81/AH$144</f>
        <v>-27.918277505568714</v>
      </c>
      <c r="AI226" s="30">
        <f t="shared" si="98"/>
        <v>-66.836720940263106</v>
      </c>
      <c r="AJ226" s="30">
        <f t="shared" si="98"/>
        <v>-88.140790874376179</v>
      </c>
      <c r="AK226" s="30">
        <f t="shared" si="98"/>
        <v>-117.49734482791615</v>
      </c>
      <c r="AL226" s="30"/>
      <c r="AM226" s="30">
        <f t="shared" ref="AM226:AP229" si="99">AM81/AM$144</f>
        <v>-28.00667199983063</v>
      </c>
      <c r="AN226" s="30">
        <f t="shared" si="99"/>
        <v>-44.414922924344644</v>
      </c>
      <c r="AO226" s="30">
        <f t="shared" si="99"/>
        <v>-68.731954596651136</v>
      </c>
      <c r="AP226" s="239">
        <f t="shared" si="99"/>
        <v>-107.45163826674762</v>
      </c>
      <c r="AQ226" s="30"/>
      <c r="AR226" s="30">
        <f t="shared" ref="AR226:AU229" si="100">AR81/AR$144</f>
        <v>-28.471659400618844</v>
      </c>
      <c r="AS226" s="30">
        <f t="shared" si="100"/>
        <v>-56.507436782305106</v>
      </c>
      <c r="AT226" s="30">
        <f t="shared" si="100"/>
        <v>-91.342200520502189</v>
      </c>
      <c r="AU226" s="30">
        <f t="shared" si="100"/>
        <v>-132.48062273377465</v>
      </c>
      <c r="AV226" s="30"/>
      <c r="AW226" s="30">
        <f t="shared" ref="AW226:AY229" si="101">AW81/AW$144</f>
        <v>-24.051201618479073</v>
      </c>
      <c r="AX226" s="239">
        <f t="shared" si="101"/>
        <v>-55.265280075823163</v>
      </c>
      <c r="AY226" s="239">
        <f t="shared" si="101"/>
        <v>-107.86773737185386</v>
      </c>
      <c r="AZ226" s="341"/>
      <c r="BA226" s="30"/>
      <c r="BB226" s="341"/>
      <c r="BC226" s="30">
        <f t="shared" ref="BC226" si="102">BC81/BC$144</f>
        <v>-75.533274353681307</v>
      </c>
      <c r="BD226" s="30">
        <f t="shared" ref="BD226:BE226" si="103">BD81/BD$144</f>
        <v>-119.79295743731723</v>
      </c>
      <c r="BE226" s="30">
        <f t="shared" si="103"/>
        <v>-179.3742906575404</v>
      </c>
      <c r="BF226" s="30"/>
      <c r="BG226" s="341"/>
      <c r="BH226" s="30">
        <f t="shared" ref="BH226" si="104">BH81/BH$144</f>
        <v>-93.420511940244154</v>
      </c>
      <c r="BI226" s="30">
        <f>BI81/BI$144</f>
        <v>-121.21886389965826</v>
      </c>
      <c r="BJ226" s="30">
        <f>BJ81/BJ$144</f>
        <v>-202.38930350301362</v>
      </c>
      <c r="BL226" s="291">
        <f t="shared" si="86"/>
        <v>0.12830719921514988</v>
      </c>
      <c r="BM226" s="292">
        <f t="shared" si="87"/>
        <v>1.1283071992151499</v>
      </c>
    </row>
    <row r="227" spans="2:65" x14ac:dyDescent="0.25">
      <c r="B227" s="220" t="s">
        <v>225</v>
      </c>
      <c r="C227" s="221" t="s">
        <v>213</v>
      </c>
      <c r="D227" s="30">
        <f t="shared" si="92"/>
        <v>-4.5598429827981581</v>
      </c>
      <c r="E227" s="30">
        <f t="shared" si="92"/>
        <v>-9.4976990110643307</v>
      </c>
      <c r="F227" s="30">
        <f t="shared" si="92"/>
        <v>-18.007588912470254</v>
      </c>
      <c r="G227" s="30">
        <f t="shared" si="92"/>
        <v>-20.679962306507274</v>
      </c>
      <c r="H227" s="30"/>
      <c r="I227" s="30">
        <f t="shared" si="93"/>
        <v>-3.2550584924147272</v>
      </c>
      <c r="J227" s="30">
        <f t="shared" si="93"/>
        <v>-8.6082103627377329</v>
      </c>
      <c r="K227" s="30">
        <f t="shared" si="93"/>
        <v>-11.481165195938893</v>
      </c>
      <c r="L227" s="30">
        <f t="shared" si="93"/>
        <v>-16.076362722933936</v>
      </c>
      <c r="M227" s="30"/>
      <c r="N227" s="30">
        <f t="shared" si="94"/>
        <v>-4.2049137420585767</v>
      </c>
      <c r="O227" s="30">
        <f t="shared" si="94"/>
        <v>-6.8325538313760026</v>
      </c>
      <c r="P227" s="30">
        <f t="shared" si="94"/>
        <v>-13.479221652659957</v>
      </c>
      <c r="Q227" s="30">
        <f t="shared" si="94"/>
        <v>-23.892748108490775</v>
      </c>
      <c r="R227" s="30"/>
      <c r="S227" s="30">
        <f t="shared" si="95"/>
        <v>-1.5596886411252913</v>
      </c>
      <c r="T227" s="30">
        <f t="shared" si="95"/>
        <v>-2.9792601678142336</v>
      </c>
      <c r="U227" s="30">
        <f t="shared" si="95"/>
        <v>-6.4779841323128258</v>
      </c>
      <c r="V227" s="30">
        <f t="shared" si="95"/>
        <v>-7.2509059531250255</v>
      </c>
      <c r="W227" s="30"/>
      <c r="X227" s="30">
        <f t="shared" si="96"/>
        <v>-2.4789523545357461</v>
      </c>
      <c r="Y227" s="30">
        <f t="shared" si="96"/>
        <v>-4.9816178302065373</v>
      </c>
      <c r="Z227" s="30">
        <f t="shared" si="96"/>
        <v>-10.297410874007376</v>
      </c>
      <c r="AA227" s="30">
        <f t="shared" si="96"/>
        <v>-13.172243115153451</v>
      </c>
      <c r="AB227" s="30"/>
      <c r="AC227" s="30">
        <f t="shared" si="97"/>
        <v>-2.3794712814812549</v>
      </c>
      <c r="AD227" s="30">
        <f t="shared" si="97"/>
        <v>-5.8289731004963254</v>
      </c>
      <c r="AE227" s="30">
        <f t="shared" si="97"/>
        <v>-8.2798485970542242</v>
      </c>
      <c r="AF227" s="30">
        <f t="shared" si="97"/>
        <v>-15.371986653619615</v>
      </c>
      <c r="AG227" s="30"/>
      <c r="AH227" s="30">
        <f t="shared" si="98"/>
        <v>-7.0850540521059138</v>
      </c>
      <c r="AI227" s="30">
        <f t="shared" si="98"/>
        <v>-16.073161526849255</v>
      </c>
      <c r="AJ227" s="30">
        <f t="shared" si="98"/>
        <v>-26.287604295866579</v>
      </c>
      <c r="AK227" s="30">
        <f t="shared" si="98"/>
        <v>-41.669457388076125</v>
      </c>
      <c r="AL227" s="30"/>
      <c r="AM227" s="30">
        <f t="shared" si="99"/>
        <v>-6.8958112483384273</v>
      </c>
      <c r="AN227" s="30">
        <f t="shared" si="99"/>
        <v>-24.273627759479879</v>
      </c>
      <c r="AO227" s="30">
        <f t="shared" si="99"/>
        <v>-43.040063676552613</v>
      </c>
      <c r="AP227" s="239">
        <f t="shared" si="99"/>
        <v>-63.859268630640408</v>
      </c>
      <c r="AQ227" s="30"/>
      <c r="AR227" s="30">
        <f t="shared" si="100"/>
        <v>-2.1391405475597227</v>
      </c>
      <c r="AS227" s="30">
        <f t="shared" si="100"/>
        <v>-7.61120577067783</v>
      </c>
      <c r="AT227" s="30">
        <f t="shared" si="100"/>
        <v>-10.808473843493299</v>
      </c>
      <c r="AU227" s="30">
        <f t="shared" si="100"/>
        <v>-17.298160407172084</v>
      </c>
      <c r="AV227" s="30"/>
      <c r="AW227" s="30">
        <f t="shared" si="101"/>
        <v>-3.9009219627287086</v>
      </c>
      <c r="AX227" s="239">
        <f t="shared" si="101"/>
        <v>-11.578109833180978</v>
      </c>
      <c r="AY227" s="239">
        <f t="shared" si="101"/>
        <v>-20.484465721624758</v>
      </c>
      <c r="AZ227" s="341"/>
      <c r="BA227" s="30"/>
      <c r="BB227" s="341"/>
      <c r="BC227" s="30">
        <f t="shared" ref="BC227" si="105">BC82/BC$144</f>
        <v>-18.20505259018972</v>
      </c>
      <c r="BD227" s="30">
        <f t="shared" ref="BD227:BE227" si="106">BD82/BD$144</f>
        <v>-24.51372612885638</v>
      </c>
      <c r="BE227" s="30">
        <f t="shared" si="106"/>
        <v>-44.785220585446403</v>
      </c>
      <c r="BF227" s="30"/>
      <c r="BG227" s="341"/>
      <c r="BH227" s="30">
        <f t="shared" ref="BH227:BI227" si="107">BH82/BH$144</f>
        <v>-9.5969289827255277</v>
      </c>
      <c r="BI227" s="30">
        <f t="shared" si="107"/>
        <v>-13.870514454599762</v>
      </c>
      <c r="BJ227" s="30">
        <f t="shared" ref="BJ227" si="108">BJ82/BJ$144</f>
        <v>-22.28827894602248</v>
      </c>
      <c r="BL227" s="291">
        <f t="shared" si="86"/>
        <v>-0.50232959323046467</v>
      </c>
      <c r="BM227" s="292">
        <f t="shared" si="87"/>
        <v>0.49767040676953533</v>
      </c>
    </row>
    <row r="228" spans="2:65" x14ac:dyDescent="0.25">
      <c r="B228" s="220" t="s">
        <v>258</v>
      </c>
      <c r="C228" s="221" t="s">
        <v>261</v>
      </c>
      <c r="D228" s="30">
        <f t="shared" si="92"/>
        <v>-51.546051109892218</v>
      </c>
      <c r="E228" s="30">
        <f t="shared" si="92"/>
        <v>-145.20708900421033</v>
      </c>
      <c r="F228" s="30">
        <f t="shared" si="92"/>
        <v>-223.51919737603706</v>
      </c>
      <c r="G228" s="30">
        <f t="shared" si="92"/>
        <v>-253.78784224051151</v>
      </c>
      <c r="H228" s="30"/>
      <c r="I228" s="30">
        <f t="shared" si="93"/>
        <v>-45.570818893806184</v>
      </c>
      <c r="J228" s="30">
        <f t="shared" si="93"/>
        <v>-86.27554655687706</v>
      </c>
      <c r="K228" s="30">
        <f t="shared" si="93"/>
        <v>-117.24705063731537</v>
      </c>
      <c r="L228" s="30">
        <f t="shared" si="93"/>
        <v>-123.27304697312233</v>
      </c>
      <c r="M228" s="30"/>
      <c r="N228" s="30">
        <f t="shared" si="94"/>
        <v>-14.416847115629407</v>
      </c>
      <c r="O228" s="30">
        <f t="shared" si="94"/>
        <v>-23.270706354560946</v>
      </c>
      <c r="P228" s="30">
        <f t="shared" si="94"/>
        <v>-45.241580431674194</v>
      </c>
      <c r="Q228" s="30">
        <f t="shared" si="94"/>
        <v>-57.207255275013857</v>
      </c>
      <c r="R228" s="30"/>
      <c r="S228" s="30">
        <f t="shared" si="95"/>
        <v>-4.8237793024493545</v>
      </c>
      <c r="T228" s="30">
        <f t="shared" si="95"/>
        <v>-8.9029353552811301</v>
      </c>
      <c r="U228" s="30">
        <f t="shared" si="95"/>
        <v>-30.163113616081596</v>
      </c>
      <c r="V228" s="30">
        <f t="shared" si="95"/>
        <v>-34.564839011842601</v>
      </c>
      <c r="W228" s="30"/>
      <c r="X228" s="30">
        <f t="shared" si="96"/>
        <v>-5.5742928620911911</v>
      </c>
      <c r="Y228" s="30">
        <f t="shared" si="96"/>
        <v>-13.165704265545848</v>
      </c>
      <c r="Z228" s="30">
        <f t="shared" si="96"/>
        <v>-26.518758401385472</v>
      </c>
      <c r="AA228" s="30">
        <f t="shared" si="96"/>
        <v>-40.590796734238438</v>
      </c>
      <c r="AB228" s="30"/>
      <c r="AC228" s="30">
        <f t="shared" si="97"/>
        <v>-23.369807228833753</v>
      </c>
      <c r="AD228" s="30">
        <f t="shared" si="97"/>
        <v>-46.286875153053657</v>
      </c>
      <c r="AE228" s="30">
        <f t="shared" si="97"/>
        <v>-65.055953262568906</v>
      </c>
      <c r="AF228" s="30">
        <f t="shared" si="97"/>
        <v>-72.541381833636379</v>
      </c>
      <c r="AG228" s="30"/>
      <c r="AH228" s="30">
        <f t="shared" si="98"/>
        <v>-7.7003813271027051</v>
      </c>
      <c r="AI228" s="30">
        <f t="shared" si="98"/>
        <v>-8.2893034289411265</v>
      </c>
      <c r="AJ228" s="30">
        <f t="shared" si="98"/>
        <v>-19.581416698407118</v>
      </c>
      <c r="AK228" s="30">
        <f t="shared" si="98"/>
        <v>-33.392975036598315</v>
      </c>
      <c r="AL228" s="30"/>
      <c r="AM228" s="30">
        <f t="shared" si="99"/>
        <v>-9.1036806392538008</v>
      </c>
      <c r="AN228" s="30">
        <f t="shared" si="99"/>
        <v>-24.457286985907217</v>
      </c>
      <c r="AO228" s="30">
        <f t="shared" si="99"/>
        <v>-32.483646773378162</v>
      </c>
      <c r="AP228" s="239">
        <f t="shared" si="99"/>
        <v>-51.316035411462849</v>
      </c>
      <c r="AQ228" s="30"/>
      <c r="AR228" s="30">
        <f t="shared" si="100"/>
        <v>-7.9539873881093914</v>
      </c>
      <c r="AS228" s="30">
        <f t="shared" si="100"/>
        <v>-15.827848364023216</v>
      </c>
      <c r="AT228" s="30">
        <f t="shared" si="100"/>
        <v>-24.428563758692697</v>
      </c>
      <c r="AU228" s="30">
        <f t="shared" si="100"/>
        <v>-45.088874843374029</v>
      </c>
      <c r="AV228" s="30"/>
      <c r="AW228" s="30">
        <f t="shared" si="101"/>
        <v>-10.411426203972484</v>
      </c>
      <c r="AX228" s="239">
        <f t="shared" si="101"/>
        <v>-21.78300198847305</v>
      </c>
      <c r="AY228" s="239">
        <f t="shared" si="101"/>
        <v>-33.564256499021042</v>
      </c>
      <c r="AZ228" s="341"/>
      <c r="BA228" s="30"/>
      <c r="BB228" s="341"/>
      <c r="BC228" s="30">
        <f t="shared" ref="BC228" si="109">BC83/BC$144</f>
        <v>-18.585143680985617</v>
      </c>
      <c r="BD228" s="30">
        <f t="shared" ref="BD228:BE228" si="110">BD83/BD$144</f>
        <v>-28.549781557350929</v>
      </c>
      <c r="BE228" s="30">
        <f t="shared" si="110"/>
        <v>-37.782971112803317</v>
      </c>
      <c r="BF228" s="30"/>
      <c r="BG228" s="341"/>
      <c r="BH228" s="30">
        <f t="shared" ref="BH228:BI228" si="111">BH83/BH$144</f>
        <v>-20.325203252032519</v>
      </c>
      <c r="BI228" s="30">
        <f t="shared" si="111"/>
        <v>-28.684272263566381</v>
      </c>
      <c r="BJ228" s="30">
        <f t="shared" ref="BJ228" si="112">BJ83/BJ$144</f>
        <v>-42.55888211377345</v>
      </c>
      <c r="BL228" s="291">
        <f t="shared" si="86"/>
        <v>0.12640379674513591</v>
      </c>
      <c r="BM228" s="292">
        <f t="shared" si="87"/>
        <v>1.1264037967451359</v>
      </c>
    </row>
    <row r="229" spans="2:65" x14ac:dyDescent="0.25">
      <c r="B229" s="220" t="s">
        <v>259</v>
      </c>
      <c r="C229" s="221" t="s">
        <v>260</v>
      </c>
      <c r="D229" s="30">
        <f t="shared" si="92"/>
        <v>0</v>
      </c>
      <c r="E229" s="30">
        <f t="shared" si="92"/>
        <v>0</v>
      </c>
      <c r="F229" s="30">
        <f t="shared" si="92"/>
        <v>-19.840504212489549</v>
      </c>
      <c r="G229" s="30">
        <f t="shared" si="92"/>
        <v>-35.699468367376475</v>
      </c>
      <c r="H229" s="30"/>
      <c r="I229" s="30">
        <f t="shared" si="93"/>
        <v>-11.540661927652215</v>
      </c>
      <c r="J229" s="30">
        <f t="shared" si="93"/>
        <v>-29.854692119457457</v>
      </c>
      <c r="K229" s="30">
        <f t="shared" si="93"/>
        <v>-43.584147768605497</v>
      </c>
      <c r="L229" s="30">
        <f t="shared" si="93"/>
        <v>-69.454910826425518</v>
      </c>
      <c r="M229" s="30"/>
      <c r="N229" s="30">
        <f t="shared" si="94"/>
        <v>-1.1441942155261435</v>
      </c>
      <c r="O229" s="30">
        <f t="shared" si="94"/>
        <v>-2.5443401296755823</v>
      </c>
      <c r="P229" s="30">
        <f t="shared" si="94"/>
        <v>-6.5841900315928088</v>
      </c>
      <c r="Q229" s="30">
        <f t="shared" si="94"/>
        <v>-11.816239260626157</v>
      </c>
      <c r="R229" s="30"/>
      <c r="S229" s="30">
        <f t="shared" si="95"/>
        <v>-3.4088040403975439</v>
      </c>
      <c r="T229" s="30">
        <f t="shared" si="95"/>
        <v>-11.795082652691439</v>
      </c>
      <c r="U229" s="30">
        <f t="shared" si="95"/>
        <v>-15.334603063209267</v>
      </c>
      <c r="V229" s="30">
        <f t="shared" si="95"/>
        <v>-19.374026992399671</v>
      </c>
      <c r="W229" s="30"/>
      <c r="X229" s="30">
        <f t="shared" si="96"/>
        <v>-1.179177336211598</v>
      </c>
      <c r="Y229" s="30">
        <f t="shared" si="96"/>
        <v>-4.2272585587752616</v>
      </c>
      <c r="Z229" s="30">
        <f t="shared" si="96"/>
        <v>-6.2018497309362601</v>
      </c>
      <c r="AA229" s="30">
        <f t="shared" si="96"/>
        <v>-8.8461383547972776</v>
      </c>
      <c r="AB229" s="30"/>
      <c r="AC229" s="30">
        <f t="shared" si="97"/>
        <v>-1.2917129813755384</v>
      </c>
      <c r="AD229" s="30">
        <f t="shared" si="97"/>
        <v>-4.3113706364617794</v>
      </c>
      <c r="AE229" s="30">
        <f t="shared" si="97"/>
        <v>-13.731177487040236</v>
      </c>
      <c r="AF229" s="30">
        <f t="shared" si="97"/>
        <v>-19.279247475275437</v>
      </c>
      <c r="AG229" s="30"/>
      <c r="AH229" s="30">
        <f t="shared" si="98"/>
        <v>-3.1645402714120707</v>
      </c>
      <c r="AI229" s="30">
        <f t="shared" si="98"/>
        <v>-10.429021996980806</v>
      </c>
      <c r="AJ229" s="30">
        <f t="shared" si="98"/>
        <v>-12.810120483496593</v>
      </c>
      <c r="AK229" s="30">
        <f t="shared" si="98"/>
        <v>-28.353729520091601</v>
      </c>
      <c r="AL229" s="30"/>
      <c r="AM229" s="30">
        <f t="shared" si="99"/>
        <v>-14.577986937276851</v>
      </c>
      <c r="AN229" s="30">
        <f t="shared" si="99"/>
        <v>-24.380762308229162</v>
      </c>
      <c r="AO229" s="30">
        <f t="shared" si="99"/>
        <v>-40.781267046615717</v>
      </c>
      <c r="AP229" s="239">
        <f t="shared" si="99"/>
        <v>-58.59172857184786</v>
      </c>
      <c r="AQ229" s="30"/>
      <c r="AR229" s="30">
        <f t="shared" si="100"/>
        <v>-15.410850564461946</v>
      </c>
      <c r="AS229" s="30">
        <f t="shared" si="100"/>
        <v>-23.237241860478527</v>
      </c>
      <c r="AT229" s="30">
        <f t="shared" si="100"/>
        <v>-32.425421530479895</v>
      </c>
      <c r="AU229" s="30">
        <f t="shared" si="100"/>
        <v>-43.259261723384675</v>
      </c>
      <c r="AV229" s="30"/>
      <c r="AW229" s="30">
        <f t="shared" si="101"/>
        <v>-4.3851743443088242</v>
      </c>
      <c r="AX229" s="239">
        <f t="shared" si="101"/>
        <v>-9.6125237452223473</v>
      </c>
      <c r="AY229" s="239">
        <f t="shared" si="101"/>
        <v>-23.619291610422216</v>
      </c>
      <c r="AZ229" s="341"/>
      <c r="BA229" s="30"/>
      <c r="BB229" s="341"/>
      <c r="BC229" s="30">
        <f t="shared" ref="BC229" si="113">BC84/BC$144</f>
        <v>-68.049411841803462</v>
      </c>
      <c r="BD229" s="30">
        <f t="shared" ref="BD229:BE229" si="114">BD84/BD$144</f>
        <v>-104.35681562307491</v>
      </c>
      <c r="BE229" s="30">
        <f t="shared" si="114"/>
        <v>-148.88532941207362</v>
      </c>
      <c r="BF229" s="30"/>
      <c r="BG229" s="341"/>
      <c r="BH229" s="30">
        <f t="shared" ref="BH229:BI229" si="115">BH84/BH$144</f>
        <v>-95.384111230747621</v>
      </c>
      <c r="BI229" s="30">
        <f t="shared" si="115"/>
        <v>-168.27219584634324</v>
      </c>
      <c r="BJ229" s="30">
        <f t="shared" ref="BJ229" si="116">BJ84/BJ$144</f>
        <v>-245.78106340898054</v>
      </c>
      <c r="BL229" s="291">
        <f t="shared" si="86"/>
        <v>0.65080780208187061</v>
      </c>
      <c r="BM229" s="292">
        <f t="shared" si="87"/>
        <v>1.6508078020818706</v>
      </c>
    </row>
    <row r="230" spans="2:65" x14ac:dyDescent="0.25">
      <c r="B230" s="220" t="s">
        <v>262</v>
      </c>
      <c r="C230" s="221" t="s">
        <v>256</v>
      </c>
      <c r="D230" s="30">
        <f t="shared" si="92"/>
        <v>-1.2886512777473054</v>
      </c>
      <c r="E230" s="30">
        <f t="shared" si="92"/>
        <v>-2.7089656973138809</v>
      </c>
      <c r="F230" s="30">
        <f t="shared" si="92"/>
        <v>-4.8556177246125154</v>
      </c>
      <c r="G230" s="30">
        <f t="shared" si="92"/>
        <v>-9.1017563495203078</v>
      </c>
      <c r="H230" s="30"/>
      <c r="I230" s="30">
        <f t="shared" si="93"/>
        <v>-1.512451420717954</v>
      </c>
      <c r="J230" s="30">
        <f t="shared" si="93"/>
        <v>-4.9005542139930167</v>
      </c>
      <c r="K230" s="30">
        <f t="shared" si="93"/>
        <v>-8.3815668785779796</v>
      </c>
      <c r="L230" s="30">
        <f t="shared" si="93"/>
        <v>-9.0115548857071097</v>
      </c>
      <c r="M230" s="30"/>
      <c r="N230" s="30">
        <f t="shared" si="94"/>
        <v>-0.62930681853937886</v>
      </c>
      <c r="O230" s="30">
        <f t="shared" si="94"/>
        <v>-1.2006998364761177</v>
      </c>
      <c r="P230" s="30">
        <f t="shared" si="94"/>
        <v>-6.2168317894867728</v>
      </c>
      <c r="Q230" s="30">
        <f t="shared" si="94"/>
        <v>-17.698331932215389</v>
      </c>
      <c r="R230" s="30"/>
      <c r="S230" s="30">
        <f t="shared" si="95"/>
        <v>-1.8973531922967461</v>
      </c>
      <c r="T230" s="30">
        <f t="shared" si="95"/>
        <v>-4.3904886683578184</v>
      </c>
      <c r="U230" s="30">
        <f t="shared" si="95"/>
        <v>-13.563279277029979</v>
      </c>
      <c r="V230" s="30">
        <f t="shared" si="95"/>
        <v>-18.110860118212734</v>
      </c>
      <c r="W230" s="30"/>
      <c r="X230" s="30">
        <f t="shared" si="96"/>
        <v>-1.5007711551783975</v>
      </c>
      <c r="Y230" s="30">
        <f t="shared" si="96"/>
        <v>-2.6046744655079896</v>
      </c>
      <c r="Z230" s="30">
        <f t="shared" si="96"/>
        <v>-2.9400278205617649</v>
      </c>
      <c r="AA230" s="30">
        <f t="shared" si="96"/>
        <v>-2.9984381270054854</v>
      </c>
      <c r="AB230" s="30"/>
      <c r="AC230" s="30">
        <f t="shared" ref="AC230:AE231" si="117">AC85/AC$144</f>
        <v>0</v>
      </c>
      <c r="AD230" s="30">
        <f t="shared" si="117"/>
        <v>0</v>
      </c>
      <c r="AE230" s="30">
        <f t="shared" si="117"/>
        <v>0</v>
      </c>
      <c r="AF230" s="30"/>
      <c r="AG230" s="30"/>
      <c r="AH230" s="30">
        <f t="shared" ref="AH230:AJ231" si="118">AH85/AH$144</f>
        <v>0</v>
      </c>
      <c r="AI230" s="30">
        <f t="shared" si="118"/>
        <v>0</v>
      </c>
      <c r="AJ230" s="30">
        <f t="shared" si="118"/>
        <v>0</v>
      </c>
      <c r="AK230" s="30"/>
      <c r="AL230" s="30"/>
      <c r="AM230" s="30"/>
      <c r="AN230" s="30"/>
      <c r="AO230" s="30"/>
      <c r="AP230" s="30"/>
      <c r="AQ230" s="30"/>
      <c r="AR230" s="30"/>
      <c r="AS230" s="30"/>
      <c r="AT230" s="30"/>
      <c r="AU230" s="30"/>
      <c r="AV230" s="30"/>
      <c r="AW230" s="30"/>
      <c r="AX230" s="30"/>
      <c r="AY230" s="30"/>
      <c r="AZ230" s="341"/>
      <c r="BA230" s="30"/>
      <c r="BB230" s="341"/>
      <c r="BC230" s="30"/>
      <c r="BD230" s="30"/>
      <c r="BE230" s="30"/>
      <c r="BF230" s="30"/>
      <c r="BG230" s="341"/>
      <c r="BH230" s="30"/>
      <c r="BI230" s="30"/>
      <c r="BJ230" s="30"/>
      <c r="BL230" s="291"/>
      <c r="BM230" s="292"/>
    </row>
    <row r="231" spans="2:65" x14ac:dyDescent="0.25">
      <c r="B231" s="220" t="s">
        <v>232</v>
      </c>
      <c r="C231" s="221" t="s">
        <v>257</v>
      </c>
      <c r="D231" s="30">
        <f t="shared" si="92"/>
        <v>-7.0710608573826503</v>
      </c>
      <c r="E231" s="30">
        <f t="shared" si="92"/>
        <v>-10.248376252488658</v>
      </c>
      <c r="F231" s="30">
        <f t="shared" si="92"/>
        <v>-54.858833365489744</v>
      </c>
      <c r="G231" s="30">
        <f t="shared" si="92"/>
        <v>-80.532854767487109</v>
      </c>
      <c r="H231" s="30"/>
      <c r="I231" s="30">
        <f t="shared" si="93"/>
        <v>-2.9591440840133885</v>
      </c>
      <c r="J231" s="30">
        <f t="shared" si="93"/>
        <v>-4.3524659137437975</v>
      </c>
      <c r="K231" s="30">
        <f t="shared" si="93"/>
        <v>-4.6177689217825852</v>
      </c>
      <c r="L231" s="30">
        <f t="shared" si="93"/>
        <v>-9.765134388344638</v>
      </c>
      <c r="M231" s="30"/>
      <c r="N231" s="30">
        <f t="shared" si="94"/>
        <v>-0.2002339877170751</v>
      </c>
      <c r="O231" s="30">
        <f t="shared" si="94"/>
        <v>-0.74329037496140615</v>
      </c>
      <c r="P231" s="30">
        <f t="shared" si="94"/>
        <v>-1.0172997473705627</v>
      </c>
      <c r="Q231" s="30">
        <f t="shared" si="94"/>
        <v>-1.8479140693930773</v>
      </c>
      <c r="R231" s="30"/>
      <c r="S231" s="30">
        <f t="shared" si="95"/>
        <v>-4.8237793024493547E-2</v>
      </c>
      <c r="T231" s="30">
        <f t="shared" si="95"/>
        <v>-6.9690296323139972E-2</v>
      </c>
      <c r="U231" s="30">
        <f t="shared" si="95"/>
        <v>-0.33739500689129298</v>
      </c>
      <c r="V231" s="30">
        <f t="shared" si="95"/>
        <v>-1.3615954617859209</v>
      </c>
      <c r="W231" s="30"/>
      <c r="X231" s="30">
        <f t="shared" si="96"/>
        <v>-2.2511567327675963</v>
      </c>
      <c r="Y231" s="30">
        <f t="shared" si="96"/>
        <v>-3.0316702795256929</v>
      </c>
      <c r="Z231" s="30">
        <f t="shared" si="96"/>
        <v>-2.7791307756553998</v>
      </c>
      <c r="AA231" s="30">
        <f t="shared" si="96"/>
        <v>-9.4577600622959093</v>
      </c>
      <c r="AB231" s="30"/>
      <c r="AC231" s="30">
        <f t="shared" si="117"/>
        <v>-0.54387915005285825</v>
      </c>
      <c r="AD231" s="30">
        <f t="shared" si="117"/>
        <v>-6.7257381928803754</v>
      </c>
      <c r="AE231" s="30">
        <f t="shared" si="117"/>
        <v>-8.1598507912998155</v>
      </c>
      <c r="AF231" s="30">
        <f>AF86/AF$144</f>
        <v>-8.3286349093189891</v>
      </c>
      <c r="AG231" s="30"/>
      <c r="AH231" s="30">
        <f t="shared" si="118"/>
        <v>-7.0323117142490454E-2</v>
      </c>
      <c r="AI231" s="30">
        <f t="shared" si="118"/>
        <v>-2.8473420314858746</v>
      </c>
      <c r="AJ231" s="30">
        <f t="shared" si="118"/>
        <v>-2.9949964027488858</v>
      </c>
      <c r="AK231" s="30">
        <f>AK86/AK$144</f>
        <v>-10.98746886352256</v>
      </c>
      <c r="AL231" s="30"/>
      <c r="AM231" s="30">
        <f>AM86/AM$144</f>
        <v>-7.0470351792230419</v>
      </c>
      <c r="AN231" s="30">
        <f>AN86/AN$144</f>
        <v>-9.718634065113319</v>
      </c>
      <c r="AO231" s="30">
        <f>AO86/AO$144</f>
        <v>-10.049340108698825</v>
      </c>
      <c r="AP231" s="239">
        <f>AP86/AP$144</f>
        <v>-12.744048529336801</v>
      </c>
      <c r="AQ231" s="30"/>
      <c r="AR231" s="30">
        <f>AR86/AR$144</f>
        <v>-1.8830462566546855</v>
      </c>
      <c r="AS231" s="30">
        <f>AS86/AS$144</f>
        <v>-3.6326209360053281</v>
      </c>
      <c r="AT231" s="30">
        <f>AT86/AT$144</f>
        <v>-5.8351630030885389</v>
      </c>
      <c r="AU231" s="30">
        <f>AU86/AU$144</f>
        <v>-10.617300378120046</v>
      </c>
      <c r="AV231" s="30"/>
      <c r="AW231" s="30">
        <f>AW86/AW$144</f>
        <v>-1.1837280438625046</v>
      </c>
      <c r="AX231" s="239">
        <f>AX86/AX$144</f>
        <v>-3.9042463390959115</v>
      </c>
      <c r="AY231" s="239">
        <f>AY86/AY$144</f>
        <v>-5.0805798887407052</v>
      </c>
      <c r="AZ231" s="341"/>
      <c r="BA231" s="30"/>
      <c r="BB231" s="341"/>
      <c r="BC231" s="30">
        <f>BC86/BC$144</f>
        <v>-6.3042694714767853</v>
      </c>
      <c r="BD231" s="30">
        <f>BD86/BD$144</f>
        <v>-13.453518094981838</v>
      </c>
      <c r="BE231" s="30">
        <f>BE86/BE$144</f>
        <v>-18.935249615605677</v>
      </c>
      <c r="BF231" s="30"/>
      <c r="BG231" s="341"/>
      <c r="BH231" s="30">
        <f>BH86/BH$144</f>
        <v>-9.5319091386691213</v>
      </c>
      <c r="BI231" s="30">
        <f>BI86/BI$144</f>
        <v>-13.930978772187382</v>
      </c>
      <c r="BJ231" s="30">
        <f>BJ86/BJ$144</f>
        <v>-18.088697965666665</v>
      </c>
      <c r="BL231" s="291">
        <f t="shared" si="86"/>
        <v>-4.4707710071132056E-2</v>
      </c>
      <c r="BM231" s="292">
        <f t="shared" si="87"/>
        <v>0.95529228992886794</v>
      </c>
    </row>
    <row r="232" spans="2:65" x14ac:dyDescent="0.25">
      <c r="B232" s="38" t="s">
        <v>173</v>
      </c>
      <c r="C232" s="31" t="s">
        <v>127</v>
      </c>
      <c r="D232" s="32">
        <f>D87/D144</f>
        <v>-82.374554754462366</v>
      </c>
      <c r="E232" s="32">
        <f>E87/E144</f>
        <v>-213.38816541009825</v>
      </c>
      <c r="F232" s="32">
        <f>F87/F144</f>
        <v>-460.99427615923855</v>
      </c>
      <c r="G232" s="32">
        <f>G87/G144</f>
        <v>-640.27478942137918</v>
      </c>
      <c r="H232" s="32"/>
      <c r="I232" s="32">
        <f>I87/I144</f>
        <v>-166.86284695964383</v>
      </c>
      <c r="J232" s="32">
        <f>J87/J144</f>
        <v>-272.59332815336154</v>
      </c>
      <c r="K232" s="32">
        <f>K87/K144</f>
        <v>-351.80440902046365</v>
      </c>
      <c r="L232" s="32">
        <f>L87/L144</f>
        <v>-290.34790253705103</v>
      </c>
      <c r="M232" s="32"/>
      <c r="N232" s="32">
        <f>N87/N144</f>
        <v>-50.430360049314771</v>
      </c>
      <c r="O232" s="32">
        <f>O87/O144</f>
        <v>-135.53614106507794</v>
      </c>
      <c r="P232" s="32">
        <f>P87/P144</f>
        <v>-211.57008912676122</v>
      </c>
      <c r="Q232" s="32">
        <f>Q87/Q144</f>
        <v>-296.91554512163697</v>
      </c>
      <c r="R232" s="32"/>
      <c r="S232" s="32">
        <f>S87/S144</f>
        <v>-55.393065656460088</v>
      </c>
      <c r="T232" s="32">
        <f>T87/T144</f>
        <v>-98.507233852758347</v>
      </c>
      <c r="U232" s="32">
        <f>U87/U144</f>
        <v>-157.66468672030121</v>
      </c>
      <c r="V232" s="32">
        <f>V87/V144</f>
        <v>-243.08580184028648</v>
      </c>
      <c r="W232" s="32"/>
      <c r="X232" s="32">
        <f>X87/X144</f>
        <v>22.270371963450863</v>
      </c>
      <c r="Y232" s="32">
        <f>Y87/Y144</f>
        <v>-5.2520485124177494</v>
      </c>
      <c r="Z232" s="32">
        <f>Z87/Z144</f>
        <v>-74.495331791647104</v>
      </c>
      <c r="AA232" s="32">
        <f>AA87/AA144</f>
        <v>-97.635709160452251</v>
      </c>
      <c r="AB232" s="32"/>
      <c r="AC232" s="32">
        <f>AC87/AC144</f>
        <v>-38.581427206874636</v>
      </c>
      <c r="AD232" s="32">
        <f>AD87/AD144</f>
        <v>-94.539735316333889</v>
      </c>
      <c r="AE232" s="32">
        <f>AE87/AE144</f>
        <v>-137.6717682876656</v>
      </c>
      <c r="AF232" s="32">
        <f>AF87/AF144</f>
        <v>-174.88419598683186</v>
      </c>
      <c r="AG232" s="32"/>
      <c r="AH232" s="32">
        <f>AH87/AH144</f>
        <v>-48.593273945460908</v>
      </c>
      <c r="AI232" s="32">
        <f>AI87/AI144</f>
        <v>-116.15133707138236</v>
      </c>
      <c r="AJ232" s="32">
        <f>AJ87/AJ144</f>
        <v>-147.9430560031773</v>
      </c>
      <c r="AK232" s="32">
        <f>AK87/AK144</f>
        <v>-230.25843674949527</v>
      </c>
      <c r="AL232" s="32"/>
      <c r="AM232" s="32">
        <f>AM87/AM144</f>
        <v>-65.903389079515051</v>
      </c>
      <c r="AN232" s="32">
        <f>AN87/AN144</f>
        <v>-123.69448899881235</v>
      </c>
      <c r="AO232" s="32">
        <f>AO87/AO144</f>
        <v>-193.28845447602831</v>
      </c>
      <c r="AP232" s="226">
        <f>AP87/AP144</f>
        <v>-294.33345536725261</v>
      </c>
      <c r="AQ232" s="32"/>
      <c r="AR232" s="32">
        <f>AR87/AR144</f>
        <v>-57.109026871823303</v>
      </c>
      <c r="AS232" s="32">
        <f>AS87/AS144</f>
        <v>-89.936198491020804</v>
      </c>
      <c r="AT232" s="32">
        <f>AT87/AT144</f>
        <v>-149.17106776418595</v>
      </c>
      <c r="AU232" s="32">
        <f>AU87/AU144</f>
        <v>-238.14078041315992</v>
      </c>
      <c r="AV232" s="32"/>
      <c r="AW232" s="32">
        <f>AW87/AW144</f>
        <v>-42.815981404708552</v>
      </c>
      <c r="AX232" s="155">
        <f>AX87/AX144</f>
        <v>-93.096080809821473</v>
      </c>
      <c r="AY232" s="226">
        <f>AY87/AY144</f>
        <v>-165.68635796738971</v>
      </c>
      <c r="AZ232" s="323"/>
      <c r="BA232" s="32"/>
      <c r="BB232" s="323"/>
      <c r="BC232" s="32">
        <f>BC87/BC144</f>
        <v>-180.75297355745602</v>
      </c>
      <c r="BD232" s="32">
        <f>BD87/BD144</f>
        <v>-271.98765108654862</v>
      </c>
      <c r="BE232" s="32">
        <f>BE87/BE144</f>
        <v>-420.23708449672785</v>
      </c>
      <c r="BF232" s="32"/>
      <c r="BG232" s="323"/>
      <c r="BH232" s="32">
        <f>BH87/BH144</f>
        <v>-227.58245816623233</v>
      </c>
      <c r="BI232" s="32">
        <f>BI87/BI144</f>
        <v>-360.76639731828658</v>
      </c>
      <c r="BJ232" s="32">
        <f>BJ87/BJ144</f>
        <v>-528.24394169386233</v>
      </c>
      <c r="BL232" s="291">
        <f t="shared" si="86"/>
        <v>0.25701410270938485</v>
      </c>
      <c r="BM232" s="292">
        <f t="shared" si="87"/>
        <v>1.2570141027093849</v>
      </c>
    </row>
    <row r="233" spans="2:65" x14ac:dyDescent="0.25">
      <c r="B233" s="79" t="s">
        <v>174</v>
      </c>
      <c r="C233" s="81" t="s">
        <v>171</v>
      </c>
      <c r="D233" s="87">
        <f>D224+D225</f>
        <v>10.309210221978432</v>
      </c>
      <c r="E233" s="87">
        <f t="shared" ref="E233:N233" si="119">E224+E225</f>
        <v>55.125820033290921</v>
      </c>
      <c r="F233" s="87">
        <f t="shared" si="119"/>
        <v>-210.78525950221882</v>
      </c>
      <c r="G233" s="87">
        <f t="shared" si="119"/>
        <v>-219.59997298418602</v>
      </c>
      <c r="H233" s="87"/>
      <c r="I233" s="87">
        <f t="shared" si="119"/>
        <v>52.541247180593288</v>
      </c>
      <c r="J233" s="87">
        <f t="shared" si="119"/>
        <v>61.837256463411876</v>
      </c>
      <c r="K233" s="87">
        <f t="shared" si="119"/>
        <v>30.110383654363147</v>
      </c>
      <c r="L233" s="87">
        <f t="shared" si="119"/>
        <v>-2.6061291132881479</v>
      </c>
      <c r="M233" s="87"/>
      <c r="N233" s="87">
        <f t="shared" si="119"/>
        <v>-10.555191638228678</v>
      </c>
      <c r="O233" s="87">
        <f>O224+O225</f>
        <v>-41.538496723804727</v>
      </c>
      <c r="P233" s="87">
        <f>P224+P225</f>
        <v>-60.557593294864347</v>
      </c>
      <c r="Q233" s="87">
        <f>Q224+Q225</f>
        <v>31.648781808196873</v>
      </c>
      <c r="R233" s="87"/>
      <c r="S233" s="87">
        <f>S224+S225</f>
        <v>98.067433218795372</v>
      </c>
      <c r="T233" s="87">
        <f>T224+T225</f>
        <v>84.795668051180584</v>
      </c>
      <c r="U233" s="87">
        <f>U224+U225</f>
        <v>218.32830895935567</v>
      </c>
      <c r="V233" s="87">
        <f>V224+V225</f>
        <v>351.45567678676599</v>
      </c>
      <c r="W233" s="87"/>
      <c r="X233" s="87">
        <f>X224+X225</f>
        <v>-3.0015423103567969</v>
      </c>
      <c r="Y233" s="87">
        <f>Y224+Y225</f>
        <v>-41.475526734919555</v>
      </c>
      <c r="Z233" s="87">
        <f>Z224+Z225</f>
        <v>9.5806876739699476</v>
      </c>
      <c r="AA233" s="87">
        <f>AA224+AA225</f>
        <v>89.11775806333722</v>
      </c>
      <c r="AB233" s="87"/>
      <c r="AC233" s="87">
        <f>AC224+AC225</f>
        <v>-21.976116906823307</v>
      </c>
      <c r="AD233" s="87">
        <f>AD224+AD225</f>
        <v>16.296981005825543</v>
      </c>
      <c r="AE233" s="87">
        <f>AE224+AE225</f>
        <v>89.03837186977151</v>
      </c>
      <c r="AF233" s="87">
        <f>AF224+AF225</f>
        <v>91.426475804972881</v>
      </c>
      <c r="AG233" s="87"/>
      <c r="AH233" s="87">
        <f>AH224+AH225</f>
        <v>34.75720064767593</v>
      </c>
      <c r="AI233" s="87">
        <f>AI224+AI225</f>
        <v>55.026148371792104</v>
      </c>
      <c r="AJ233" s="87">
        <f>AJ224+AJ225</f>
        <v>140.11374475468696</v>
      </c>
      <c r="AK233" s="87">
        <f>AK224+AK225</f>
        <v>221.08892354699088</v>
      </c>
      <c r="AL233" s="87"/>
      <c r="AM233" s="87">
        <f>AM224+AM225</f>
        <v>45.4427912308267</v>
      </c>
      <c r="AN233" s="87">
        <f>AN224+AN225</f>
        <v>54.577400119990727</v>
      </c>
      <c r="AO233" s="87">
        <f>AO224+AO225</f>
        <v>57.776022643283767</v>
      </c>
      <c r="AP233" s="240">
        <f>AP224+AP225</f>
        <v>142.8569221809779</v>
      </c>
      <c r="AQ233" s="87"/>
      <c r="AR233" s="87">
        <f>AR224+AR225</f>
        <v>-44.198861736198779</v>
      </c>
      <c r="AS233" s="87">
        <f>AS224+AS225</f>
        <v>-33.097212972492983</v>
      </c>
      <c r="AT233" s="87">
        <f>AT224+AT225</f>
        <v>-38.401871773352624</v>
      </c>
      <c r="AU233" s="87">
        <f>AU224+AU225</f>
        <v>114.26765576660796</v>
      </c>
      <c r="AV233" s="87"/>
      <c r="AW233" s="87">
        <f>AW224+AW225</f>
        <v>18.361236134912716</v>
      </c>
      <c r="AX233" s="198">
        <f>AX224+AX225</f>
        <v>172.91772406671686</v>
      </c>
      <c r="AY233" s="240">
        <f>AY224+AY225</f>
        <v>366.63950718375088</v>
      </c>
      <c r="AZ233" s="345"/>
      <c r="BA233" s="87"/>
      <c r="BB233" s="345"/>
      <c r="BC233" s="87">
        <f>BC224+BC225</f>
        <v>178.47242701268061</v>
      </c>
      <c r="BD233" s="87">
        <f>BD224+BD225</f>
        <v>392.78608198149078</v>
      </c>
      <c r="BE233" s="87">
        <f>BE224+BE225</f>
        <v>524.97906619168089</v>
      </c>
      <c r="BF233" s="87"/>
      <c r="BG233" s="345"/>
      <c r="BH233" s="87">
        <f>BH224+BH225</f>
        <v>181.00224188422305</v>
      </c>
      <c r="BI233" s="87">
        <f>BI224+BI225</f>
        <v>162.0201854077834</v>
      </c>
      <c r="BJ233" s="87">
        <f>BJ224+BJ225</f>
        <v>200.61797186046135</v>
      </c>
      <c r="BL233" s="291">
        <f t="shared" si="86"/>
        <v>-0.6178552921818572</v>
      </c>
      <c r="BM233" s="292">
        <f t="shared" si="87"/>
        <v>0.3821447078181428</v>
      </c>
    </row>
    <row r="234" spans="2:65" ht="15" thickBot="1" x14ac:dyDescent="0.3">
      <c r="B234" s="85" t="s">
        <v>136</v>
      </c>
      <c r="C234" s="86" t="s">
        <v>135</v>
      </c>
      <c r="D234" s="46">
        <f>D89/D144</f>
        <v>0</v>
      </c>
      <c r="E234" s="46">
        <f>E89/E144</f>
        <v>0</v>
      </c>
      <c r="F234" s="46">
        <f>F89/F144</f>
        <v>-9.6469226316804949E-2</v>
      </c>
      <c r="G234" s="46">
        <f>G89/G144</f>
        <v>-59.917215827407546</v>
      </c>
      <c r="H234" s="46"/>
      <c r="I234" s="46">
        <f>I89/I144</f>
        <v>0</v>
      </c>
      <c r="J234" s="46">
        <f>J89/J144</f>
        <v>-2.740441501246095</v>
      </c>
      <c r="K234" s="46">
        <f>K89/K144</f>
        <v>-77.426700825505264</v>
      </c>
      <c r="L234" s="46">
        <f>L89/L144</f>
        <v>-81.574981160512436</v>
      </c>
      <c r="M234" s="46"/>
      <c r="N234" s="46">
        <f>N89/N144</f>
        <v>0</v>
      </c>
      <c r="O234" s="46">
        <f>O89/O144</f>
        <v>-177.81792816384407</v>
      </c>
      <c r="P234" s="46">
        <f>P89/P144</f>
        <v>-177.17970600037302</v>
      </c>
      <c r="Q234" s="46">
        <f>Q89/Q144</f>
        <v>-160.35209269761617</v>
      </c>
      <c r="R234" s="46"/>
      <c r="S234" s="46">
        <f>S89/S144</f>
        <v>0</v>
      </c>
      <c r="T234" s="46">
        <f>T89/T144</f>
        <v>-12.091266412064785</v>
      </c>
      <c r="U234" s="46">
        <f>U89/U144</f>
        <v>-94.689908684041384</v>
      </c>
      <c r="V234" s="46">
        <f>V89/V144</f>
        <v>-91.292514998056035</v>
      </c>
      <c r="W234" s="46"/>
      <c r="X234" s="46">
        <f>X89/X144</f>
        <v>0</v>
      </c>
      <c r="Y234" s="46">
        <f>Y89/Y144</f>
        <v>-102.2939638448411</v>
      </c>
      <c r="Z234" s="46">
        <f>Z89/Z144</f>
        <v>-195.19736947958583</v>
      </c>
      <c r="AA234" s="46">
        <f>AA89/AA144</f>
        <v>-199.07540698949356</v>
      </c>
      <c r="AB234" s="46"/>
      <c r="AC234" s="46">
        <f>AC89/AC144</f>
        <v>-1.7506110142326377</v>
      </c>
      <c r="AD234" s="46">
        <f>AD89/AD144</f>
        <v>0</v>
      </c>
      <c r="AE234" s="46">
        <f>AE89/AE144</f>
        <v>-64.833100194739288</v>
      </c>
      <c r="AF234" s="46">
        <f>AF89/AF144</f>
        <v>-223.58785938659435</v>
      </c>
      <c r="AG234" s="46"/>
      <c r="AH234" s="46">
        <f>AH89/AH144</f>
        <v>-77.566398208166973</v>
      </c>
      <c r="AI234" s="46">
        <f>AI89/AI144</f>
        <v>-85.824617209402632</v>
      </c>
      <c r="AJ234" s="46">
        <f>AJ89/AJ144</f>
        <v>-190.44270604435849</v>
      </c>
      <c r="AK234" s="46">
        <f>AK89/AK144</f>
        <v>-211.74399357017788</v>
      </c>
      <c r="AL234" s="46"/>
      <c r="AM234" s="46">
        <f>AM89/AM144</f>
        <v>0</v>
      </c>
      <c r="AN234" s="46">
        <f>AN89/AN144</f>
        <v>-85.29440573996304</v>
      </c>
      <c r="AO234" s="46">
        <f>AO89/AO144</f>
        <v>-159.71382429635412</v>
      </c>
      <c r="AP234" s="252">
        <f>AP89/AP144</f>
        <v>-221.09765648533048</v>
      </c>
      <c r="AQ234" s="46"/>
      <c r="AR234" s="46">
        <f>AR89/AR144</f>
        <v>-1.5365657454302233</v>
      </c>
      <c r="AS234" s="46">
        <f>AS89/AS144</f>
        <v>-91.939906070801513</v>
      </c>
      <c r="AT234" s="46">
        <f>AT89/AT144</f>
        <v>-232.38925199709513</v>
      </c>
      <c r="AU234" s="46">
        <f>AU89/AU144</f>
        <v>-227.9808833150372</v>
      </c>
      <c r="AV234" s="46"/>
      <c r="AW234" s="46">
        <f>AW89/AW144</f>
        <v>-6.7257275219460497E-2</v>
      </c>
      <c r="AX234" s="199">
        <f>AX89/AX144</f>
        <v>0</v>
      </c>
      <c r="AY234" s="252">
        <f>AY89/AY144</f>
        <v>-14.957983874563725</v>
      </c>
      <c r="AZ234" s="325"/>
      <c r="BA234" s="46"/>
      <c r="BB234" s="325"/>
      <c r="BC234" s="46">
        <f>BC89/BC144</f>
        <v>-75.847832497788261</v>
      </c>
      <c r="BD234" s="46">
        <f>BD89/BD144</f>
        <v>-81.981490791420896</v>
      </c>
      <c r="BE234" s="46">
        <f>BE89/BE144</f>
        <v>-83.837349415166287</v>
      </c>
      <c r="BF234" s="46"/>
      <c r="BG234" s="325"/>
      <c r="BH234" s="46">
        <f>BH89/BH144</f>
        <v>0</v>
      </c>
      <c r="BI234" s="46">
        <f>BI89/BI144</f>
        <v>0</v>
      </c>
      <c r="BJ234" s="46">
        <f>BJ89/BJ144</f>
        <v>0</v>
      </c>
      <c r="BL234" s="291">
        <f t="shared" si="86"/>
        <v>-1</v>
      </c>
      <c r="BM234" s="292">
        <f t="shared" si="87"/>
        <v>0</v>
      </c>
    </row>
    <row r="238" spans="2:65" x14ac:dyDescent="0.25">
      <c r="O238" s="135"/>
      <c r="P238" s="135"/>
      <c r="Q238" s="135"/>
    </row>
    <row r="239" spans="2:65" x14ac:dyDescent="0.25">
      <c r="J239" s="134"/>
      <c r="O239" s="134"/>
      <c r="P239" s="134"/>
      <c r="Q239" s="134"/>
    </row>
    <row r="241" spans="15:17" x14ac:dyDescent="0.25">
      <c r="O241" s="135"/>
      <c r="P241" s="135"/>
      <c r="Q241" s="135"/>
    </row>
    <row r="244" spans="15:17" x14ac:dyDescent="0.25">
      <c r="O244" s="135"/>
      <c r="P244" s="135"/>
      <c r="Q244" s="135"/>
    </row>
    <row r="247" spans="15:17" x14ac:dyDescent="0.25">
      <c r="O247" s="135"/>
      <c r="P247" s="135"/>
      <c r="Q247" s="135"/>
    </row>
  </sheetData>
  <phoneticPr fontId="20" type="noConversion"/>
  <pageMargins left="0.23622047244094491" right="0.23622047244094491" top="0.74803149606299213" bottom="0.74803149606299213" header="0.31496062992125984" footer="0.31496062992125984"/>
  <pageSetup paperSize="9" scale="43" fitToHeight="2" orientation="portrait" r:id="rId1"/>
  <ignoredErrors>
    <ignoredError sqref="F115:L115 N115:P115 Q115:T115 N10:U10 G10:M10 V10:AD10 AA115:AE115 AF115:AO115 AP115:AS115" formulaRange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Quarter</vt:lpstr>
      <vt:lpstr>Cumulative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Popov Ilya</dc:creator>
  <cp:lastModifiedBy>Yashin Alexander</cp:lastModifiedBy>
  <cp:lastPrinted>2014-04-16T08:41:49Z</cp:lastPrinted>
  <dcterms:created xsi:type="dcterms:W3CDTF">2013-08-15T12:03:28Z</dcterms:created>
  <dcterms:modified xsi:type="dcterms:W3CDTF">2024-03-28T12:31:20Z</dcterms:modified>
</cp:coreProperties>
</file>